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I1021_1067326026514_73\"/>
    </mc:Choice>
  </mc:AlternateContent>
  <bookViews>
    <workbookView xWindow="0" yWindow="0" windowWidth="23040" windowHeight="8904"/>
  </bookViews>
  <sheets>
    <sheet name="Прил 2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173" i="1" l="1"/>
  <c r="CW171" i="1"/>
  <c r="CX171" i="1"/>
  <c r="CZ171" i="1"/>
  <c r="CW172" i="1"/>
  <c r="CX172" i="1"/>
  <c r="CZ172" i="1"/>
  <c r="CW173" i="1"/>
  <c r="CX173" i="1"/>
  <c r="CZ173" i="1"/>
  <c r="CW174" i="1"/>
  <c r="CX174" i="1"/>
  <c r="CZ174" i="1"/>
  <c r="CW175" i="1"/>
  <c r="CX175" i="1"/>
  <c r="CZ175" i="1"/>
  <c r="CW176" i="1"/>
  <c r="CX176" i="1"/>
  <c r="CZ176" i="1"/>
  <c r="CW177" i="1"/>
  <c r="CX177" i="1"/>
  <c r="CZ177" i="1"/>
  <c r="CR171" i="1"/>
  <c r="CS171" i="1"/>
  <c r="CT171" i="1"/>
  <c r="CU171" i="1"/>
  <c r="CR173" i="1"/>
  <c r="CS173" i="1"/>
  <c r="CU173" i="1"/>
  <c r="CR174" i="1"/>
  <c r="CS174" i="1"/>
  <c r="CT174" i="1"/>
  <c r="CU174" i="1"/>
  <c r="CR175" i="1"/>
  <c r="CS175" i="1"/>
  <c r="CU175" i="1"/>
  <c r="CR176" i="1"/>
  <c r="CS176" i="1"/>
  <c r="CT176" i="1"/>
  <c r="CU176" i="1"/>
  <c r="CR177" i="1"/>
  <c r="CS177" i="1"/>
  <c r="CT177" i="1"/>
  <c r="CU177" i="1"/>
  <c r="CW179" i="1"/>
  <c r="CX179" i="1"/>
  <c r="CZ179" i="1"/>
  <c r="CW180" i="1"/>
  <c r="CX180" i="1"/>
  <c r="CZ180" i="1"/>
  <c r="CR179" i="1"/>
  <c r="CS179" i="1"/>
  <c r="CT179" i="1"/>
  <c r="CU179" i="1"/>
  <c r="CR180" i="1"/>
  <c r="CS180" i="1"/>
  <c r="CT180" i="1"/>
  <c r="CU180" i="1"/>
  <c r="CJ181" i="1"/>
  <c r="CJ178" i="1" l="1"/>
  <c r="CJ175" i="1"/>
  <c r="CJ172" i="1"/>
  <c r="CJ109" i="1"/>
  <c r="K109" i="1"/>
  <c r="K111" i="1" l="1"/>
  <c r="U111" i="1" s="1"/>
  <c r="K110" i="1"/>
  <c r="BK185" i="1" l="1"/>
  <c r="CY185" i="1" s="1"/>
  <c r="BK180" i="1"/>
  <c r="BK179" i="1"/>
  <c r="CY179" i="1" s="1"/>
  <c r="BK177" i="1"/>
  <c r="BK176" i="1"/>
  <c r="CY176" i="1" s="1"/>
  <c r="BK174" i="1"/>
  <c r="BK173" i="1"/>
  <c r="CY173" i="1" s="1"/>
  <c r="BK171" i="1"/>
  <c r="CY171" i="1" s="1"/>
  <c r="BH173" i="1"/>
  <c r="BH176" i="1"/>
  <c r="BH179" i="1"/>
  <c r="BH181" i="1"/>
  <c r="BH182" i="1"/>
  <c r="BC171" i="1"/>
  <c r="BC172" i="1"/>
  <c r="BC173" i="1"/>
  <c r="BC174" i="1"/>
  <c r="BC175" i="1"/>
  <c r="BC176" i="1"/>
  <c r="BC177" i="1"/>
  <c r="BC178" i="1"/>
  <c r="BC179" i="1"/>
  <c r="BC180" i="1"/>
  <c r="BC181" i="1"/>
  <c r="BC182" i="1"/>
  <c r="BC183" i="1"/>
  <c r="AS171" i="1"/>
  <c r="AS173" i="1"/>
  <c r="AS174" i="1"/>
  <c r="AS176" i="1"/>
  <c r="AS177" i="1"/>
  <c r="AS179" i="1"/>
  <c r="AS180" i="1"/>
  <c r="AS181" i="1"/>
  <c r="AS182" i="1"/>
  <c r="AS183" i="1"/>
  <c r="AN171" i="1"/>
  <c r="AN172" i="1"/>
  <c r="AN173" i="1"/>
  <c r="AN174" i="1"/>
  <c r="AN175" i="1"/>
  <c r="AN176" i="1"/>
  <c r="CV176" i="1" s="1"/>
  <c r="K176" i="1" s="1"/>
  <c r="AN177" i="1"/>
  <c r="AN178" i="1"/>
  <c r="AN179" i="1"/>
  <c r="CV179" i="1" s="1"/>
  <c r="K179" i="1" s="1"/>
  <c r="U179" i="1" s="1"/>
  <c r="AN180" i="1"/>
  <c r="AN181" i="1"/>
  <c r="AN182" i="1"/>
  <c r="AN183" i="1"/>
  <c r="AN184" i="1"/>
  <c r="AN185" i="1"/>
  <c r="AI171" i="1"/>
  <c r="CQ171" i="1" s="1"/>
  <c r="AI173" i="1"/>
  <c r="AI174" i="1"/>
  <c r="CQ174" i="1" s="1"/>
  <c r="AI176" i="1"/>
  <c r="CQ176" i="1" s="1"/>
  <c r="AI177" i="1"/>
  <c r="AI179" i="1"/>
  <c r="CQ179" i="1" s="1"/>
  <c r="AI180" i="1"/>
  <c r="CQ180" i="1" s="1"/>
  <c r="AI181" i="1"/>
  <c r="AI182" i="1"/>
  <c r="AI183" i="1"/>
  <c r="T171" i="1"/>
  <c r="T172" i="1"/>
  <c r="T173" i="1"/>
  <c r="T174" i="1"/>
  <c r="T175" i="1"/>
  <c r="T176" i="1"/>
  <c r="U176" i="1"/>
  <c r="T177" i="1"/>
  <c r="T178" i="1"/>
  <c r="T179" i="1"/>
  <c r="T180" i="1"/>
  <c r="T181" i="1"/>
  <c r="T182" i="1"/>
  <c r="T183" i="1"/>
  <c r="T184" i="1"/>
  <c r="T185" i="1"/>
  <c r="CV173" i="1" l="1"/>
  <c r="K173" i="1" s="1"/>
  <c r="U173" i="1" s="1"/>
  <c r="BH174" i="1"/>
  <c r="CY174" i="1"/>
  <c r="BH180" i="1"/>
  <c r="CY180" i="1"/>
  <c r="CV174" i="1"/>
  <c r="K174" i="1" s="1"/>
  <c r="U174" i="1" s="1"/>
  <c r="CQ177" i="1"/>
  <c r="CQ173" i="1"/>
  <c r="CV180" i="1"/>
  <c r="K180" i="1" s="1"/>
  <c r="U180" i="1" s="1"/>
  <c r="BH171" i="1"/>
  <c r="CV171" i="1" s="1"/>
  <c r="K171" i="1" s="1"/>
  <c r="U171" i="1" s="1"/>
  <c r="BH177" i="1"/>
  <c r="CV177" i="1" s="1"/>
  <c r="K177" i="1" s="1"/>
  <c r="U177" i="1" s="1"/>
  <c r="CY177" i="1"/>
  <c r="CQ111" i="1"/>
  <c r="CR111" i="1"/>
  <c r="CS111" i="1"/>
  <c r="CT111" i="1"/>
  <c r="CU111" i="1"/>
  <c r="CW111" i="1"/>
  <c r="CX111" i="1"/>
  <c r="CZ111" i="1"/>
  <c r="BK110" i="1"/>
  <c r="BK111" i="1"/>
  <c r="CY111" i="1" s="1"/>
  <c r="BH111" i="1" l="1"/>
  <c r="CV111" i="1" s="1"/>
  <c r="CZ102" i="1"/>
  <c r="CY102" i="1"/>
  <c r="CX102" i="1"/>
  <c r="CW102" i="1"/>
  <c r="CZ101" i="1"/>
  <c r="CY101" i="1"/>
  <c r="CX101" i="1"/>
  <c r="CW101" i="1"/>
  <c r="CZ100" i="1"/>
  <c r="CY100" i="1"/>
  <c r="CX100" i="1"/>
  <c r="CW100" i="1"/>
  <c r="CZ99" i="1"/>
  <c r="CY99" i="1"/>
  <c r="CX99" i="1"/>
  <c r="CW99" i="1"/>
  <c r="CZ98" i="1"/>
  <c r="CY98" i="1"/>
  <c r="CX98" i="1"/>
  <c r="CW98" i="1"/>
  <c r="CZ97" i="1"/>
  <c r="CX97" i="1"/>
  <c r="CW97" i="1"/>
  <c r="CZ96" i="1"/>
  <c r="CY96" i="1"/>
  <c r="CX96" i="1"/>
  <c r="CW96" i="1"/>
  <c r="CZ95" i="1"/>
  <c r="CY95" i="1"/>
  <c r="CX95" i="1"/>
  <c r="CW95" i="1"/>
  <c r="J94" i="1"/>
  <c r="M94" i="1"/>
  <c r="Y196" i="1" l="1"/>
  <c r="B196" i="1"/>
  <c r="CZ186" i="1"/>
  <c r="CX186" i="1"/>
  <c r="CW186" i="1"/>
  <c r="CU186" i="1"/>
  <c r="CT186" i="1"/>
  <c r="CS186" i="1"/>
  <c r="CR186" i="1"/>
  <c r="CQ186" i="1"/>
  <c r="CG186" i="1"/>
  <c r="BW186" i="1"/>
  <c r="BM186" i="1"/>
  <c r="BK186" i="1"/>
  <c r="BC186" i="1"/>
  <c r="AS186" i="1"/>
  <c r="AN186" i="1"/>
  <c r="AI186" i="1"/>
  <c r="T186" i="1"/>
  <c r="CZ185" i="1"/>
  <c r="CX185" i="1"/>
  <c r="CW185" i="1"/>
  <c r="CU185" i="1"/>
  <c r="CS185" i="1"/>
  <c r="CR185" i="1"/>
  <c r="CG185" i="1"/>
  <c r="BW185" i="1"/>
  <c r="BM185" i="1"/>
  <c r="BH185" i="1"/>
  <c r="BC185" i="1"/>
  <c r="AV185" i="1"/>
  <c r="AS185" i="1" s="1"/>
  <c r="AI185" i="1"/>
  <c r="Y185" i="1"/>
  <c r="CZ184" i="1"/>
  <c r="CY184" i="1"/>
  <c r="CX184" i="1"/>
  <c r="CW184" i="1"/>
  <c r="CU184" i="1"/>
  <c r="CS184" i="1"/>
  <c r="CR184" i="1"/>
  <c r="CG184" i="1"/>
  <c r="BW184" i="1"/>
  <c r="BM184" i="1"/>
  <c r="BH184" i="1"/>
  <c r="CV184" i="1" s="1"/>
  <c r="K184" i="1" s="1"/>
  <c r="U184" i="1" s="1"/>
  <c r="BC184" i="1"/>
  <c r="AV184" i="1"/>
  <c r="AS184" i="1" s="1"/>
  <c r="AI184" i="1"/>
  <c r="Y184" i="1"/>
  <c r="CZ183" i="1"/>
  <c r="CX183" i="1"/>
  <c r="CW183" i="1"/>
  <c r="CU183" i="1"/>
  <c r="CT183" i="1"/>
  <c r="CS183" i="1"/>
  <c r="CR183" i="1"/>
  <c r="CQ183" i="1"/>
  <c r="CG183" i="1"/>
  <c r="BW183" i="1"/>
  <c r="BM183" i="1"/>
  <c r="BK183" i="1"/>
  <c r="BH183" i="1" s="1"/>
  <c r="CV183" i="1" s="1"/>
  <c r="Y183" i="1"/>
  <c r="CZ182" i="1"/>
  <c r="CY182" i="1"/>
  <c r="CX182" i="1"/>
  <c r="CW182" i="1"/>
  <c r="CU182" i="1"/>
  <c r="CT182" i="1"/>
  <c r="CS182" i="1"/>
  <c r="CR182" i="1"/>
  <c r="CQ182" i="1"/>
  <c r="CG182" i="1"/>
  <c r="BW182" i="1"/>
  <c r="BM182" i="1"/>
  <c r="CV182" i="1" s="1"/>
  <c r="Y182" i="1"/>
  <c r="CZ181" i="1"/>
  <c r="CY181" i="1"/>
  <c r="CX181" i="1"/>
  <c r="CW181" i="1"/>
  <c r="CU181" i="1"/>
  <c r="CT181" i="1"/>
  <c r="CS181" i="1"/>
  <c r="CR181" i="1"/>
  <c r="CG181" i="1"/>
  <c r="CQ181" i="1" s="1"/>
  <c r="BW181" i="1"/>
  <c r="BM181" i="1"/>
  <c r="Y181" i="1"/>
  <c r="Y168" i="1" s="1"/>
  <c r="CZ178" i="1"/>
  <c r="CX178" i="1"/>
  <c r="CW178" i="1"/>
  <c r="CU178" i="1"/>
  <c r="CS178" i="1"/>
  <c r="CR178" i="1"/>
  <c r="CG178" i="1"/>
  <c r="BW178" i="1"/>
  <c r="BP178" i="1"/>
  <c r="CY178" i="1" s="1"/>
  <c r="BK178" i="1"/>
  <c r="BH178" i="1" s="1"/>
  <c r="AV178" i="1"/>
  <c r="AS178" i="1" s="1"/>
  <c r="AL178" i="1"/>
  <c r="AI178" i="1" s="1"/>
  <c r="Y178" i="1"/>
  <c r="CG175" i="1"/>
  <c r="BW175" i="1"/>
  <c r="BP175" i="1"/>
  <c r="BK175" i="1"/>
  <c r="AV175" i="1"/>
  <c r="AS175" i="1" s="1"/>
  <c r="AL175" i="1"/>
  <c r="Y175" i="1"/>
  <c r="CU172" i="1"/>
  <c r="CS172" i="1"/>
  <c r="CR172" i="1"/>
  <c r="CG172" i="1"/>
  <c r="BW172" i="1"/>
  <c r="BP172" i="1"/>
  <c r="BK172" i="1"/>
  <c r="AV172" i="1"/>
  <c r="AS172" i="1" s="1"/>
  <c r="AL172" i="1"/>
  <c r="AI172" i="1" s="1"/>
  <c r="Y172" i="1"/>
  <c r="CZ170" i="1"/>
  <c r="CY170" i="1"/>
  <c r="CX170" i="1"/>
  <c r="CW170" i="1"/>
  <c r="CU170" i="1"/>
  <c r="CS170" i="1"/>
  <c r="CR170" i="1"/>
  <c r="CR168" i="1" s="1"/>
  <c r="CR24" i="1" s="1"/>
  <c r="CG170" i="1"/>
  <c r="BW170" i="1"/>
  <c r="BM170" i="1"/>
  <c r="BH170" i="1"/>
  <c r="CV170" i="1" s="1"/>
  <c r="BC170" i="1"/>
  <c r="AV170" i="1"/>
  <c r="AS170" i="1" s="1"/>
  <c r="AN170" i="1"/>
  <c r="AL170" i="1"/>
  <c r="Y170" i="1"/>
  <c r="T170" i="1"/>
  <c r="CZ169" i="1"/>
  <c r="CY169" i="1"/>
  <c r="CX169" i="1"/>
  <c r="CW169" i="1"/>
  <c r="CW168" i="1" s="1"/>
  <c r="CW24" i="1" s="1"/>
  <c r="CU169" i="1"/>
  <c r="CU168" i="1" s="1"/>
  <c r="CU24" i="1" s="1"/>
  <c r="CS169" i="1"/>
  <c r="CS168" i="1" s="1"/>
  <c r="CS24" i="1" s="1"/>
  <c r="CR169" i="1"/>
  <c r="CG169" i="1"/>
  <c r="BW169" i="1"/>
  <c r="BW168" i="1" s="1"/>
  <c r="BW24" i="1" s="1"/>
  <c r="BM169" i="1"/>
  <c r="BH169" i="1"/>
  <c r="BC169" i="1"/>
  <c r="AV169" i="1"/>
  <c r="AS169" i="1" s="1"/>
  <c r="AN169" i="1"/>
  <c r="AN168" i="1" s="1"/>
  <c r="AN24" i="1" s="1"/>
  <c r="AL169" i="1"/>
  <c r="Y169" i="1"/>
  <c r="T169" i="1"/>
  <c r="T168" i="1" s="1"/>
  <c r="CZ168" i="1"/>
  <c r="CZ24" i="1" s="1"/>
  <c r="CP168" i="1"/>
  <c r="CO168" i="1"/>
  <c r="CN168" i="1"/>
  <c r="CM168" i="1"/>
  <c r="CM24" i="1" s="1"/>
  <c r="CL168" i="1"/>
  <c r="CK168" i="1"/>
  <c r="CK24" i="1" s="1"/>
  <c r="CJ168" i="1"/>
  <c r="CJ24" i="1" s="1"/>
  <c r="CI168" i="1"/>
  <c r="CI24" i="1" s="1"/>
  <c r="CH168" i="1"/>
  <c r="CH24" i="1" s="1"/>
  <c r="CF168" i="1"/>
  <c r="CE168" i="1"/>
  <c r="CE24" i="1" s="1"/>
  <c r="CD168" i="1"/>
  <c r="CD24" i="1" s="1"/>
  <c r="CC168" i="1"/>
  <c r="CC24" i="1" s="1"/>
  <c r="CB168" i="1"/>
  <c r="CA168" i="1"/>
  <c r="CA24" i="1" s="1"/>
  <c r="BZ168" i="1"/>
  <c r="BZ24" i="1" s="1"/>
  <c r="BY168" i="1"/>
  <c r="BY24" i="1" s="1"/>
  <c r="BX168" i="1"/>
  <c r="BX24" i="1" s="1"/>
  <c r="BV168" i="1"/>
  <c r="BV24" i="1" s="1"/>
  <c r="BU168" i="1"/>
  <c r="BT168" i="1"/>
  <c r="BS168" i="1"/>
  <c r="BS24" i="1" s="1"/>
  <c r="BR168" i="1"/>
  <c r="BQ168" i="1"/>
  <c r="BQ24" i="1" s="1"/>
  <c r="BO168" i="1"/>
  <c r="BO24" i="1" s="1"/>
  <c r="BN168" i="1"/>
  <c r="BN24" i="1" s="1"/>
  <c r="BL168" i="1"/>
  <c r="BL24" i="1" s="1"/>
  <c r="BJ168" i="1"/>
  <c r="BI168" i="1"/>
  <c r="BG168" i="1"/>
  <c r="BE168" i="1"/>
  <c r="BE24" i="1" s="1"/>
  <c r="BD168" i="1"/>
  <c r="BB168" i="1"/>
  <c r="BA168" i="1"/>
  <c r="AZ168" i="1"/>
  <c r="AZ24" i="1" s="1"/>
  <c r="AY168" i="1"/>
  <c r="AX168" i="1"/>
  <c r="AW168" i="1"/>
  <c r="AU168" i="1"/>
  <c r="AU24" i="1" s="1"/>
  <c r="AT168" i="1"/>
  <c r="AR168" i="1"/>
  <c r="AQ168" i="1"/>
  <c r="AQ24" i="1" s="1"/>
  <c r="AP168" i="1"/>
  <c r="AO168" i="1"/>
  <c r="AO24" i="1" s="1"/>
  <c r="AM168" i="1"/>
  <c r="AM24" i="1" s="1"/>
  <c r="AK168" i="1"/>
  <c r="AJ168" i="1"/>
  <c r="AJ24" i="1" s="1"/>
  <c r="AH168" i="1"/>
  <c r="AG168" i="1"/>
  <c r="AF168" i="1"/>
  <c r="AE168" i="1"/>
  <c r="AE24" i="1" s="1"/>
  <c r="AD168" i="1"/>
  <c r="AC168" i="1"/>
  <c r="AB168" i="1"/>
  <c r="AA168" i="1"/>
  <c r="AA24" i="1" s="1"/>
  <c r="Z168" i="1"/>
  <c r="X168" i="1"/>
  <c r="W168" i="1"/>
  <c r="W24" i="1" s="1"/>
  <c r="V168" i="1"/>
  <c r="S168" i="1"/>
  <c r="R168" i="1"/>
  <c r="R24" i="1" s="1"/>
  <c r="Q168" i="1"/>
  <c r="P168" i="1"/>
  <c r="O168" i="1"/>
  <c r="O24" i="1" s="1"/>
  <c r="N168" i="1"/>
  <c r="N24" i="1" s="1"/>
  <c r="L168" i="1"/>
  <c r="I168" i="1"/>
  <c r="H168" i="1"/>
  <c r="CZ164" i="1"/>
  <c r="CZ23" i="1" s="1"/>
  <c r="CY164" i="1"/>
  <c r="CX164" i="1"/>
  <c r="CW164" i="1"/>
  <c r="CV164" i="1"/>
  <c r="CV23" i="1" s="1"/>
  <c r="CU164" i="1"/>
  <c r="CT164" i="1"/>
  <c r="CS164" i="1"/>
  <c r="CR164" i="1"/>
  <c r="CR23" i="1" s="1"/>
  <c r="CQ164" i="1"/>
  <c r="CP164" i="1"/>
  <c r="CO164" i="1"/>
  <c r="CN164" i="1"/>
  <c r="CN23" i="1" s="1"/>
  <c r="CM164" i="1"/>
  <c r="CL164" i="1"/>
  <c r="CK164" i="1"/>
  <c r="CJ164" i="1"/>
  <c r="CJ23" i="1" s="1"/>
  <c r="CI164" i="1"/>
  <c r="CH164" i="1"/>
  <c r="CG164" i="1"/>
  <c r="CF164" i="1"/>
  <c r="CF23" i="1" s="1"/>
  <c r="CE164" i="1"/>
  <c r="CD164" i="1"/>
  <c r="CC164" i="1"/>
  <c r="CB164" i="1"/>
  <c r="CB23" i="1" s="1"/>
  <c r="CA164" i="1"/>
  <c r="BZ164" i="1"/>
  <c r="BY164" i="1"/>
  <c r="BX164" i="1"/>
  <c r="BX23" i="1" s="1"/>
  <c r="BW164" i="1"/>
  <c r="BV164" i="1"/>
  <c r="BU164" i="1"/>
  <c r="BT164" i="1"/>
  <c r="BT23" i="1" s="1"/>
  <c r="BS164" i="1"/>
  <c r="BR164" i="1"/>
  <c r="BQ164" i="1"/>
  <c r="BP164" i="1"/>
  <c r="BP23" i="1" s="1"/>
  <c r="BO164" i="1"/>
  <c r="BN164" i="1"/>
  <c r="BM164" i="1"/>
  <c r="BL164" i="1"/>
  <c r="BL23" i="1" s="1"/>
  <c r="BK164" i="1"/>
  <c r="BJ164" i="1"/>
  <c r="BI164" i="1"/>
  <c r="BH164" i="1"/>
  <c r="BH23" i="1" s="1"/>
  <c r="BG164" i="1"/>
  <c r="BF164" i="1"/>
  <c r="BE164" i="1"/>
  <c r="BD164" i="1"/>
  <c r="BD23" i="1" s="1"/>
  <c r="BC164" i="1"/>
  <c r="BB164" i="1"/>
  <c r="BA164" i="1"/>
  <c r="AZ164" i="1"/>
  <c r="AZ23" i="1" s="1"/>
  <c r="AY164" i="1"/>
  <c r="AX164" i="1"/>
  <c r="AW164" i="1"/>
  <c r="AV164" i="1"/>
  <c r="AV23" i="1" s="1"/>
  <c r="AU164" i="1"/>
  <c r="AT164" i="1"/>
  <c r="AS164" i="1"/>
  <c r="AR164" i="1"/>
  <c r="AR23" i="1" s="1"/>
  <c r="AQ164" i="1"/>
  <c r="AP164" i="1"/>
  <c r="AO164" i="1"/>
  <c r="AN164" i="1"/>
  <c r="AN23" i="1" s="1"/>
  <c r="AM164" i="1"/>
  <c r="AL164" i="1"/>
  <c r="AK164" i="1"/>
  <c r="AJ164" i="1"/>
  <c r="AJ23" i="1" s="1"/>
  <c r="AI164" i="1"/>
  <c r="AH164" i="1"/>
  <c r="AG164" i="1"/>
  <c r="AF164" i="1"/>
  <c r="AF23" i="1" s="1"/>
  <c r="AE164" i="1"/>
  <c r="AD164" i="1"/>
  <c r="AC164" i="1"/>
  <c r="AB164" i="1"/>
  <c r="AB23" i="1" s="1"/>
  <c r="AA164" i="1"/>
  <c r="Z164" i="1"/>
  <c r="Y164" i="1"/>
  <c r="X164" i="1"/>
  <c r="X23" i="1" s="1"/>
  <c r="W164" i="1"/>
  <c r="V164" i="1"/>
  <c r="U164" i="1"/>
  <c r="T164" i="1"/>
  <c r="T23" i="1" s="1"/>
  <c r="S164" i="1"/>
  <c r="R164" i="1"/>
  <c r="Q164" i="1"/>
  <c r="P164" i="1"/>
  <c r="P23" i="1" s="1"/>
  <c r="O164" i="1"/>
  <c r="N164" i="1"/>
  <c r="L164" i="1"/>
  <c r="K164" i="1"/>
  <c r="K23" i="1" s="1"/>
  <c r="I164" i="1"/>
  <c r="H164" i="1"/>
  <c r="CU163" i="1"/>
  <c r="CT163" i="1"/>
  <c r="CS163" i="1"/>
  <c r="CR163" i="1"/>
  <c r="CQ163" i="1"/>
  <c r="Y163" i="1"/>
  <c r="Y161" i="1" s="1"/>
  <c r="Y22" i="1" s="1"/>
  <c r="U163" i="1"/>
  <c r="T163" i="1"/>
  <c r="CZ162" i="1"/>
  <c r="CY162" i="1"/>
  <c r="CY161" i="1" s="1"/>
  <c r="CX162" i="1"/>
  <c r="CW162" i="1"/>
  <c r="CU162" i="1"/>
  <c r="CU161" i="1" s="1"/>
  <c r="CS162" i="1"/>
  <c r="CR162" i="1"/>
  <c r="CG162" i="1"/>
  <c r="BW162" i="1"/>
  <c r="BM162" i="1"/>
  <c r="BC162" i="1"/>
  <c r="BC161" i="1" s="1"/>
  <c r="AV162" i="1"/>
  <c r="CT162" i="1" s="1"/>
  <c r="AN162" i="1"/>
  <c r="CV162" i="1" s="1"/>
  <c r="CV161" i="1" s="1"/>
  <c r="CV22" i="1" s="1"/>
  <c r="AI162" i="1"/>
  <c r="AI161" i="1" s="1"/>
  <c r="Y162" i="1"/>
  <c r="U162" i="1"/>
  <c r="T162" i="1"/>
  <c r="S162" i="1"/>
  <c r="S161" i="1" s="1"/>
  <c r="S22" i="1" s="1"/>
  <c r="Q162" i="1"/>
  <c r="CZ161" i="1"/>
  <c r="CX161" i="1"/>
  <c r="CX22" i="1" s="1"/>
  <c r="CW161" i="1"/>
  <c r="CT161" i="1"/>
  <c r="CT22" i="1" s="1"/>
  <c r="CS161" i="1"/>
  <c r="CR161" i="1"/>
  <c r="CP161" i="1"/>
  <c r="CP22" i="1" s="1"/>
  <c r="CO161" i="1"/>
  <c r="CN161" i="1"/>
  <c r="CM161" i="1"/>
  <c r="CL161" i="1"/>
  <c r="CL22" i="1" s="1"/>
  <c r="CK161" i="1"/>
  <c r="CJ161" i="1"/>
  <c r="CI161" i="1"/>
  <c r="CH161" i="1"/>
  <c r="CH22" i="1" s="1"/>
  <c r="CG161" i="1"/>
  <c r="CF161" i="1"/>
  <c r="CE161" i="1"/>
  <c r="CD161" i="1"/>
  <c r="CD22" i="1" s="1"/>
  <c r="CC161" i="1"/>
  <c r="CB161" i="1"/>
  <c r="CA161" i="1"/>
  <c r="BZ161" i="1"/>
  <c r="BZ22" i="1" s="1"/>
  <c r="BY161" i="1"/>
  <c r="BX161" i="1"/>
  <c r="BW161" i="1"/>
  <c r="BV161" i="1"/>
  <c r="BV22" i="1" s="1"/>
  <c r="BU161" i="1"/>
  <c r="BT161" i="1"/>
  <c r="BS161" i="1"/>
  <c r="BR161" i="1"/>
  <c r="BR22" i="1" s="1"/>
  <c r="BQ161" i="1"/>
  <c r="BP161" i="1"/>
  <c r="BO161" i="1"/>
  <c r="BN161" i="1"/>
  <c r="BN22" i="1" s="1"/>
  <c r="BM161" i="1"/>
  <c r="BL161" i="1"/>
  <c r="BK161" i="1"/>
  <c r="BJ161" i="1"/>
  <c r="BJ22" i="1" s="1"/>
  <c r="BI161" i="1"/>
  <c r="BH161" i="1"/>
  <c r="BG161" i="1"/>
  <c r="BF161" i="1"/>
  <c r="BF22" i="1" s="1"/>
  <c r="BE161" i="1"/>
  <c r="BD161" i="1"/>
  <c r="BB161" i="1"/>
  <c r="BB22" i="1" s="1"/>
  <c r="BA161" i="1"/>
  <c r="AZ161" i="1"/>
  <c r="AY161" i="1"/>
  <c r="AX161" i="1"/>
  <c r="AX22" i="1" s="1"/>
  <c r="AW161" i="1"/>
  <c r="AV161" i="1"/>
  <c r="AU161" i="1"/>
  <c r="AT161" i="1"/>
  <c r="AT22" i="1" s="1"/>
  <c r="AR161" i="1"/>
  <c r="AQ161" i="1"/>
  <c r="AP161" i="1"/>
  <c r="AP22" i="1" s="1"/>
  <c r="AO161" i="1"/>
  <c r="AN161" i="1"/>
  <c r="AM161" i="1"/>
  <c r="AL161" i="1"/>
  <c r="AL22" i="1" s="1"/>
  <c r="AK161" i="1"/>
  <c r="AJ161" i="1"/>
  <c r="AH161" i="1"/>
  <c r="AH22" i="1" s="1"/>
  <c r="AG161" i="1"/>
  <c r="AF161" i="1"/>
  <c r="AE161" i="1"/>
  <c r="AD161" i="1"/>
  <c r="AD22" i="1" s="1"/>
  <c r="AC161" i="1"/>
  <c r="AB161" i="1"/>
  <c r="AA161" i="1"/>
  <c r="Z161" i="1"/>
  <c r="Z22" i="1" s="1"/>
  <c r="X161" i="1"/>
  <c r="W161" i="1"/>
  <c r="V161" i="1"/>
  <c r="V22" i="1" s="1"/>
  <c r="U161" i="1"/>
  <c r="U22" i="1" s="1"/>
  <c r="T161" i="1"/>
  <c r="R161" i="1"/>
  <c r="Q161" i="1"/>
  <c r="P161" i="1"/>
  <c r="O161" i="1"/>
  <c r="N161" i="1"/>
  <c r="L161" i="1"/>
  <c r="K161" i="1"/>
  <c r="I161" i="1"/>
  <c r="H161" i="1"/>
  <c r="H22" i="1" s="1"/>
  <c r="CZ152" i="1"/>
  <c r="CY152" i="1"/>
  <c r="CX152" i="1"/>
  <c r="CW152" i="1"/>
  <c r="CW21" i="1" s="1"/>
  <c r="CV152" i="1"/>
  <c r="CU152" i="1"/>
  <c r="CT152" i="1"/>
  <c r="CS152" i="1"/>
  <c r="CS21" i="1" s="1"/>
  <c r="CR152" i="1"/>
  <c r="CQ152" i="1"/>
  <c r="CP152" i="1"/>
  <c r="CO152" i="1"/>
  <c r="CN152" i="1"/>
  <c r="CM152" i="1"/>
  <c r="CL152" i="1"/>
  <c r="CK152" i="1"/>
  <c r="CJ152" i="1"/>
  <c r="CI152" i="1"/>
  <c r="CH152" i="1"/>
  <c r="CG152" i="1"/>
  <c r="CF152" i="1"/>
  <c r="CE152" i="1"/>
  <c r="CD152" i="1"/>
  <c r="CC152" i="1"/>
  <c r="CB152" i="1"/>
  <c r="CA152" i="1"/>
  <c r="BZ152" i="1"/>
  <c r="BY152" i="1"/>
  <c r="BX152" i="1"/>
  <c r="BW152" i="1"/>
  <c r="BV152" i="1"/>
  <c r="BU152" i="1"/>
  <c r="BT152" i="1"/>
  <c r="BS152" i="1"/>
  <c r="BR152" i="1"/>
  <c r="BQ152" i="1"/>
  <c r="BP152" i="1"/>
  <c r="BO152" i="1"/>
  <c r="BN152" i="1"/>
  <c r="BM152" i="1"/>
  <c r="BL152" i="1"/>
  <c r="BK152" i="1"/>
  <c r="BJ152" i="1"/>
  <c r="BI152" i="1"/>
  <c r="BH152" i="1"/>
  <c r="BG152" i="1"/>
  <c r="BF152" i="1"/>
  <c r="BE152" i="1"/>
  <c r="BD152" i="1"/>
  <c r="BC152" i="1"/>
  <c r="BB152" i="1"/>
  <c r="BA152" i="1"/>
  <c r="AZ152" i="1"/>
  <c r="AY152" i="1"/>
  <c r="AX152" i="1"/>
  <c r="AW152" i="1"/>
  <c r="AV152" i="1"/>
  <c r="AU152" i="1"/>
  <c r="AT152" i="1"/>
  <c r="AS152" i="1"/>
  <c r="AR152" i="1"/>
  <c r="AQ152" i="1"/>
  <c r="AP152" i="1"/>
  <c r="AO152" i="1"/>
  <c r="AN152" i="1"/>
  <c r="AM152" i="1"/>
  <c r="AL152" i="1"/>
  <c r="AK152" i="1"/>
  <c r="AJ152" i="1"/>
  <c r="AI152" i="1"/>
  <c r="AH152" i="1"/>
  <c r="AG152" i="1"/>
  <c r="AF152" i="1"/>
  <c r="AE152" i="1"/>
  <c r="AD152" i="1"/>
  <c r="AC152" i="1"/>
  <c r="AB152" i="1"/>
  <c r="AA152" i="1"/>
  <c r="Z152" i="1"/>
  <c r="Y152" i="1"/>
  <c r="X152" i="1"/>
  <c r="W152" i="1"/>
  <c r="V152" i="1"/>
  <c r="U152" i="1"/>
  <c r="T152" i="1"/>
  <c r="S152" i="1"/>
  <c r="R152" i="1"/>
  <c r="Q152" i="1"/>
  <c r="P152" i="1"/>
  <c r="O152" i="1"/>
  <c r="N152" i="1"/>
  <c r="L152" i="1"/>
  <c r="K152" i="1"/>
  <c r="I152" i="1"/>
  <c r="H152" i="1"/>
  <c r="CZ148" i="1"/>
  <c r="CZ143" i="1" s="1"/>
  <c r="CY148" i="1"/>
  <c r="CX148" i="1"/>
  <c r="CW148" i="1"/>
  <c r="CV148" i="1"/>
  <c r="CV143" i="1" s="1"/>
  <c r="CU148" i="1"/>
  <c r="CT148" i="1"/>
  <c r="CS148" i="1"/>
  <c r="CR148" i="1"/>
  <c r="CR143" i="1" s="1"/>
  <c r="CQ148" i="1"/>
  <c r="CP148" i="1"/>
  <c r="CO148" i="1"/>
  <c r="CN148" i="1"/>
  <c r="CN143" i="1" s="1"/>
  <c r="CM148" i="1"/>
  <c r="CL148" i="1"/>
  <c r="CK148" i="1"/>
  <c r="CJ148" i="1"/>
  <c r="CJ143" i="1" s="1"/>
  <c r="CI148" i="1"/>
  <c r="CH148" i="1"/>
  <c r="CG148" i="1"/>
  <c r="CF148" i="1"/>
  <c r="CF143" i="1" s="1"/>
  <c r="CE148" i="1"/>
  <c r="CD148" i="1"/>
  <c r="CC148" i="1"/>
  <c r="CB148" i="1"/>
  <c r="CB143" i="1" s="1"/>
  <c r="CA148" i="1"/>
  <c r="BZ148" i="1"/>
  <c r="BY148" i="1"/>
  <c r="BX148" i="1"/>
  <c r="BX143" i="1" s="1"/>
  <c r="BW148" i="1"/>
  <c r="BV148" i="1"/>
  <c r="BU148" i="1"/>
  <c r="BT148" i="1"/>
  <c r="BT143" i="1" s="1"/>
  <c r="BS148" i="1"/>
  <c r="BR148" i="1"/>
  <c r="BQ148" i="1"/>
  <c r="BP148" i="1"/>
  <c r="BP143" i="1" s="1"/>
  <c r="BO148" i="1"/>
  <c r="BN148" i="1"/>
  <c r="BM148" i="1"/>
  <c r="BL148" i="1"/>
  <c r="BL143" i="1" s="1"/>
  <c r="BK148" i="1"/>
  <c r="BJ148" i="1"/>
  <c r="BI148" i="1"/>
  <c r="BH148" i="1"/>
  <c r="BH143" i="1" s="1"/>
  <c r="BG148" i="1"/>
  <c r="BF148" i="1"/>
  <c r="BE148" i="1"/>
  <c r="BD148" i="1"/>
  <c r="BD143" i="1" s="1"/>
  <c r="BC148" i="1"/>
  <c r="BB148" i="1"/>
  <c r="BA148" i="1"/>
  <c r="AZ148" i="1"/>
  <c r="AZ143" i="1" s="1"/>
  <c r="AY148" i="1"/>
  <c r="AX148" i="1"/>
  <c r="AW148" i="1"/>
  <c r="AV148" i="1"/>
  <c r="AV143" i="1" s="1"/>
  <c r="AU148" i="1"/>
  <c r="AT148" i="1"/>
  <c r="AS148" i="1"/>
  <c r="AR148" i="1"/>
  <c r="AR143" i="1" s="1"/>
  <c r="AQ148" i="1"/>
  <c r="AP148" i="1"/>
  <c r="AO148" i="1"/>
  <c r="AN148" i="1"/>
  <c r="AN143" i="1" s="1"/>
  <c r="AM148" i="1"/>
  <c r="AL148" i="1"/>
  <c r="AK148" i="1"/>
  <c r="AJ148" i="1"/>
  <c r="AJ143" i="1" s="1"/>
  <c r="AI148" i="1"/>
  <c r="AH148" i="1"/>
  <c r="AG148" i="1"/>
  <c r="AF148" i="1"/>
  <c r="AF143" i="1" s="1"/>
  <c r="AE148" i="1"/>
  <c r="AD148" i="1"/>
  <c r="AC148" i="1"/>
  <c r="AB148" i="1"/>
  <c r="AB143" i="1" s="1"/>
  <c r="AA148" i="1"/>
  <c r="Z148" i="1"/>
  <c r="Y148" i="1"/>
  <c r="X148" i="1"/>
  <c r="X143" i="1" s="1"/>
  <c r="W148" i="1"/>
  <c r="V148" i="1"/>
  <c r="U148" i="1"/>
  <c r="T148" i="1"/>
  <c r="T143" i="1" s="1"/>
  <c r="S148" i="1"/>
  <c r="R148" i="1"/>
  <c r="Q148" i="1"/>
  <c r="P148" i="1"/>
  <c r="P143" i="1" s="1"/>
  <c r="O148" i="1"/>
  <c r="N148" i="1"/>
  <c r="L148" i="1"/>
  <c r="K148" i="1"/>
  <c r="K143" i="1" s="1"/>
  <c r="I148" i="1"/>
  <c r="H148" i="1"/>
  <c r="CZ144" i="1"/>
  <c r="CY144" i="1"/>
  <c r="CY143" i="1" s="1"/>
  <c r="CX144" i="1"/>
  <c r="CW144" i="1"/>
  <c r="CV144" i="1"/>
  <c r="CU144" i="1"/>
  <c r="CU143" i="1" s="1"/>
  <c r="CT144" i="1"/>
  <c r="CS144" i="1"/>
  <c r="CR144" i="1"/>
  <c r="CQ144" i="1"/>
  <c r="CQ143" i="1" s="1"/>
  <c r="CP144" i="1"/>
  <c r="CO144" i="1"/>
  <c r="CN144" i="1"/>
  <c r="CM144" i="1"/>
  <c r="CM143" i="1" s="1"/>
  <c r="CL144" i="1"/>
  <c r="CK144" i="1"/>
  <c r="CJ144" i="1"/>
  <c r="CI144" i="1"/>
  <c r="CI143" i="1" s="1"/>
  <c r="CH144" i="1"/>
  <c r="CG144" i="1"/>
  <c r="CF144" i="1"/>
  <c r="CE144" i="1"/>
  <c r="CE143" i="1" s="1"/>
  <c r="CD144" i="1"/>
  <c r="CC144" i="1"/>
  <c r="CB144" i="1"/>
  <c r="CA144" i="1"/>
  <c r="CA143" i="1" s="1"/>
  <c r="BZ144" i="1"/>
  <c r="BY144" i="1"/>
  <c r="BX144" i="1"/>
  <c r="BW144" i="1"/>
  <c r="BW143" i="1" s="1"/>
  <c r="BV144" i="1"/>
  <c r="BU144" i="1"/>
  <c r="BT144" i="1"/>
  <c r="BS144" i="1"/>
  <c r="BS143" i="1" s="1"/>
  <c r="BR144" i="1"/>
  <c r="BQ144" i="1"/>
  <c r="BP144" i="1"/>
  <c r="BO144" i="1"/>
  <c r="BO143" i="1" s="1"/>
  <c r="BN144" i="1"/>
  <c r="BM144" i="1"/>
  <c r="BL144" i="1"/>
  <c r="BK144" i="1"/>
  <c r="BK143" i="1" s="1"/>
  <c r="BJ144" i="1"/>
  <c r="BI144" i="1"/>
  <c r="BH144" i="1"/>
  <c r="BG144" i="1"/>
  <c r="BG143" i="1" s="1"/>
  <c r="BF144" i="1"/>
  <c r="BE144" i="1"/>
  <c r="BD144" i="1"/>
  <c r="BC144" i="1"/>
  <c r="BC143" i="1" s="1"/>
  <c r="BB144" i="1"/>
  <c r="BA144" i="1"/>
  <c r="AZ144" i="1"/>
  <c r="AY144" i="1"/>
  <c r="AY143" i="1" s="1"/>
  <c r="AX144" i="1"/>
  <c r="AW144" i="1"/>
  <c r="AV144" i="1"/>
  <c r="AU144" i="1"/>
  <c r="AU143" i="1" s="1"/>
  <c r="AT144" i="1"/>
  <c r="AS144" i="1"/>
  <c r="AR144" i="1"/>
  <c r="AQ144" i="1"/>
  <c r="AQ143" i="1" s="1"/>
  <c r="AP144" i="1"/>
  <c r="AO144" i="1"/>
  <c r="AN144" i="1"/>
  <c r="AM144" i="1"/>
  <c r="AM143" i="1" s="1"/>
  <c r="AL144" i="1"/>
  <c r="AK144" i="1"/>
  <c r="AJ144" i="1"/>
  <c r="AI144" i="1"/>
  <c r="AI143" i="1" s="1"/>
  <c r="AH144" i="1"/>
  <c r="AG144" i="1"/>
  <c r="AF144" i="1"/>
  <c r="AE144" i="1"/>
  <c r="AE143" i="1" s="1"/>
  <c r="AD144" i="1"/>
  <c r="AC144" i="1"/>
  <c r="AB144" i="1"/>
  <c r="AA144" i="1"/>
  <c r="AA143" i="1" s="1"/>
  <c r="Z144" i="1"/>
  <c r="Y144" i="1"/>
  <c r="X144" i="1"/>
  <c r="W144" i="1"/>
  <c r="W143" i="1" s="1"/>
  <c r="V144" i="1"/>
  <c r="U144" i="1"/>
  <c r="T144" i="1"/>
  <c r="S144" i="1"/>
  <c r="S143" i="1" s="1"/>
  <c r="R144" i="1"/>
  <c r="Q144" i="1"/>
  <c r="P144" i="1"/>
  <c r="O144" i="1"/>
  <c r="O143" i="1" s="1"/>
  <c r="N144" i="1"/>
  <c r="L144" i="1"/>
  <c r="K144" i="1"/>
  <c r="I144" i="1"/>
  <c r="I143" i="1" s="1"/>
  <c r="H144" i="1"/>
  <c r="CX143" i="1"/>
  <c r="CW143" i="1"/>
  <c r="CT143" i="1"/>
  <c r="CS143" i="1"/>
  <c r="CP143" i="1"/>
  <c r="CO143" i="1"/>
  <c r="CL143" i="1"/>
  <c r="CK143" i="1"/>
  <c r="CH143" i="1"/>
  <c r="CG143" i="1"/>
  <c r="CD143" i="1"/>
  <c r="CC143" i="1"/>
  <c r="BZ143" i="1"/>
  <c r="BY143" i="1"/>
  <c r="BV143" i="1"/>
  <c r="BU143" i="1"/>
  <c r="BR143" i="1"/>
  <c r="BQ143" i="1"/>
  <c r="BN143" i="1"/>
  <c r="BM143" i="1"/>
  <c r="BJ143" i="1"/>
  <c r="BI143" i="1"/>
  <c r="BF143" i="1"/>
  <c r="BE143" i="1"/>
  <c r="BB143" i="1"/>
  <c r="BA143" i="1"/>
  <c r="AX143" i="1"/>
  <c r="AW143" i="1"/>
  <c r="AT143" i="1"/>
  <c r="AS143" i="1"/>
  <c r="AP143" i="1"/>
  <c r="AO143" i="1"/>
  <c r="AL143" i="1"/>
  <c r="AK143" i="1"/>
  <c r="AH143" i="1"/>
  <c r="AG143" i="1"/>
  <c r="AD143" i="1"/>
  <c r="AC143" i="1"/>
  <c r="Z143" i="1"/>
  <c r="Y143" i="1"/>
  <c r="V143" i="1"/>
  <c r="U143" i="1"/>
  <c r="R143" i="1"/>
  <c r="Q143" i="1"/>
  <c r="N143" i="1"/>
  <c r="L143" i="1"/>
  <c r="H143" i="1"/>
  <c r="U142" i="1"/>
  <c r="T142" i="1"/>
  <c r="U141" i="1"/>
  <c r="T141" i="1"/>
  <c r="T139" i="1" s="1"/>
  <c r="U140" i="1"/>
  <c r="T140" i="1"/>
  <c r="CZ139" i="1"/>
  <c r="CY139" i="1"/>
  <c r="CX139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I139" i="1"/>
  <c r="CH139" i="1"/>
  <c r="CG139" i="1"/>
  <c r="CF139" i="1"/>
  <c r="CE139" i="1"/>
  <c r="CD139" i="1"/>
  <c r="CC139" i="1"/>
  <c r="CB139" i="1"/>
  <c r="CA139" i="1"/>
  <c r="BZ139" i="1"/>
  <c r="BY139" i="1"/>
  <c r="BX139" i="1"/>
  <c r="BW139" i="1"/>
  <c r="BV139" i="1"/>
  <c r="BU139" i="1"/>
  <c r="BT139" i="1"/>
  <c r="BS139" i="1"/>
  <c r="BR139" i="1"/>
  <c r="BQ139" i="1"/>
  <c r="BP139" i="1"/>
  <c r="BO139" i="1"/>
  <c r="BN139" i="1"/>
  <c r="BM139" i="1"/>
  <c r="BL139" i="1"/>
  <c r="BK139" i="1"/>
  <c r="BJ139" i="1"/>
  <c r="BI139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S139" i="1"/>
  <c r="R139" i="1"/>
  <c r="Q139" i="1"/>
  <c r="P139" i="1"/>
  <c r="O139" i="1"/>
  <c r="N139" i="1"/>
  <c r="L139" i="1"/>
  <c r="K139" i="1"/>
  <c r="I139" i="1"/>
  <c r="H139" i="1"/>
  <c r="CZ135" i="1"/>
  <c r="CY135" i="1"/>
  <c r="CX135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I135" i="1"/>
  <c r="CH135" i="1"/>
  <c r="CG135" i="1"/>
  <c r="CF135" i="1"/>
  <c r="CE135" i="1"/>
  <c r="CD135" i="1"/>
  <c r="CC135" i="1"/>
  <c r="CB135" i="1"/>
  <c r="CA135" i="1"/>
  <c r="BZ135" i="1"/>
  <c r="BY135" i="1"/>
  <c r="BX135" i="1"/>
  <c r="BW135" i="1"/>
  <c r="BV135" i="1"/>
  <c r="BU135" i="1"/>
  <c r="BT135" i="1"/>
  <c r="BS135" i="1"/>
  <c r="BR135" i="1"/>
  <c r="BQ135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L135" i="1"/>
  <c r="K135" i="1"/>
  <c r="I135" i="1"/>
  <c r="H135" i="1"/>
  <c r="CZ131" i="1"/>
  <c r="CY131" i="1"/>
  <c r="CX131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I131" i="1"/>
  <c r="CH131" i="1"/>
  <c r="CG131" i="1"/>
  <c r="CF131" i="1"/>
  <c r="CE131" i="1"/>
  <c r="CD131" i="1"/>
  <c r="CC131" i="1"/>
  <c r="CB131" i="1"/>
  <c r="CA131" i="1"/>
  <c r="BZ131" i="1"/>
  <c r="BY131" i="1"/>
  <c r="BX131" i="1"/>
  <c r="BW131" i="1"/>
  <c r="BV131" i="1"/>
  <c r="BU131" i="1"/>
  <c r="BT131" i="1"/>
  <c r="BS131" i="1"/>
  <c r="BR131" i="1"/>
  <c r="BQ131" i="1"/>
  <c r="BP131" i="1"/>
  <c r="BO131" i="1"/>
  <c r="BN131" i="1"/>
  <c r="BM131" i="1"/>
  <c r="BL131" i="1"/>
  <c r="BK131" i="1"/>
  <c r="BJ131" i="1"/>
  <c r="BI131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L131" i="1"/>
  <c r="K131" i="1"/>
  <c r="I131" i="1"/>
  <c r="H131" i="1"/>
  <c r="CU130" i="1"/>
  <c r="CT130" i="1"/>
  <c r="CS130" i="1"/>
  <c r="CR130" i="1"/>
  <c r="CQ130" i="1"/>
  <c r="Y130" i="1"/>
  <c r="U130" i="1"/>
  <c r="T130" i="1"/>
  <c r="CU129" i="1"/>
  <c r="CT129" i="1"/>
  <c r="CS129" i="1"/>
  <c r="CR129" i="1"/>
  <c r="CQ129" i="1"/>
  <c r="Y129" i="1"/>
  <c r="U129" i="1"/>
  <c r="T129" i="1"/>
  <c r="CU128" i="1"/>
  <c r="CT128" i="1"/>
  <c r="CS128" i="1"/>
  <c r="CR128" i="1"/>
  <c r="CQ128" i="1"/>
  <c r="Y128" i="1"/>
  <c r="U128" i="1"/>
  <c r="T128" i="1"/>
  <c r="CU127" i="1"/>
  <c r="CT127" i="1"/>
  <c r="CS127" i="1"/>
  <c r="CR127" i="1"/>
  <c r="CQ127" i="1"/>
  <c r="Y127" i="1"/>
  <c r="U127" i="1"/>
  <c r="T127" i="1"/>
  <c r="CU126" i="1"/>
  <c r="CT126" i="1"/>
  <c r="CS126" i="1"/>
  <c r="CR126" i="1"/>
  <c r="CQ126" i="1"/>
  <c r="Y126" i="1"/>
  <c r="U126" i="1"/>
  <c r="T126" i="1"/>
  <c r="CU125" i="1"/>
  <c r="CU124" i="1" s="1"/>
  <c r="CT125" i="1"/>
  <c r="CS125" i="1"/>
  <c r="CS124" i="1" s="1"/>
  <c r="CR125" i="1"/>
  <c r="CR124" i="1" s="1"/>
  <c r="CQ125" i="1"/>
  <c r="CQ124" i="1" s="1"/>
  <c r="Y125" i="1"/>
  <c r="Y124" i="1" s="1"/>
  <c r="U125" i="1"/>
  <c r="U124" i="1" s="1"/>
  <c r="T125" i="1"/>
  <c r="T124" i="1" s="1"/>
  <c r="CZ124" i="1"/>
  <c r="CY124" i="1"/>
  <c r="CX124" i="1"/>
  <c r="CW124" i="1"/>
  <c r="CV124" i="1"/>
  <c r="CT124" i="1"/>
  <c r="CP124" i="1"/>
  <c r="CO124" i="1"/>
  <c r="CN124" i="1"/>
  <c r="CM124" i="1"/>
  <c r="CL124" i="1"/>
  <c r="CK124" i="1"/>
  <c r="CJ124" i="1"/>
  <c r="CI124" i="1"/>
  <c r="CH124" i="1"/>
  <c r="CG124" i="1"/>
  <c r="CF124" i="1"/>
  <c r="CE124" i="1"/>
  <c r="CD124" i="1"/>
  <c r="CC124" i="1"/>
  <c r="CB124" i="1"/>
  <c r="CA124" i="1"/>
  <c r="BZ124" i="1"/>
  <c r="BY124" i="1"/>
  <c r="BX124" i="1"/>
  <c r="BW124" i="1"/>
  <c r="BV124" i="1"/>
  <c r="BU124" i="1"/>
  <c r="BT124" i="1"/>
  <c r="BS124" i="1"/>
  <c r="BR124" i="1"/>
  <c r="BQ124" i="1"/>
  <c r="BP124" i="1"/>
  <c r="BO124" i="1"/>
  <c r="BN124" i="1"/>
  <c r="BM124" i="1"/>
  <c r="BL124" i="1"/>
  <c r="BK124" i="1"/>
  <c r="BJ124" i="1"/>
  <c r="BI124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X124" i="1"/>
  <c r="W124" i="1"/>
  <c r="V124" i="1"/>
  <c r="S124" i="1"/>
  <c r="R124" i="1"/>
  <c r="Q124" i="1"/>
  <c r="P124" i="1"/>
  <c r="O124" i="1"/>
  <c r="N124" i="1"/>
  <c r="L124" i="1"/>
  <c r="K124" i="1"/>
  <c r="I124" i="1"/>
  <c r="H124" i="1"/>
  <c r="U123" i="1"/>
  <c r="T123" i="1"/>
  <c r="U122" i="1"/>
  <c r="T122" i="1"/>
  <c r="U121" i="1"/>
  <c r="T121" i="1"/>
  <c r="CZ120" i="1"/>
  <c r="CY120" i="1"/>
  <c r="CX120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I120" i="1"/>
  <c r="CH120" i="1"/>
  <c r="CG120" i="1"/>
  <c r="CF120" i="1"/>
  <c r="CE120" i="1"/>
  <c r="CD120" i="1"/>
  <c r="CC120" i="1"/>
  <c r="CB120" i="1"/>
  <c r="CA120" i="1"/>
  <c r="BZ120" i="1"/>
  <c r="BY120" i="1"/>
  <c r="BX120" i="1"/>
  <c r="BW120" i="1"/>
  <c r="BV120" i="1"/>
  <c r="BU120" i="1"/>
  <c r="BT120" i="1"/>
  <c r="BS120" i="1"/>
  <c r="BR120" i="1"/>
  <c r="BQ120" i="1"/>
  <c r="BP120" i="1"/>
  <c r="BO120" i="1"/>
  <c r="BN120" i="1"/>
  <c r="BM120" i="1"/>
  <c r="BL120" i="1"/>
  <c r="BK120" i="1"/>
  <c r="BJ120" i="1"/>
  <c r="BI120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AG120" i="1"/>
  <c r="AF120" i="1"/>
  <c r="AE120" i="1"/>
  <c r="AD120" i="1"/>
  <c r="AC120" i="1"/>
  <c r="AB120" i="1"/>
  <c r="AA120" i="1"/>
  <c r="Z120" i="1"/>
  <c r="Y120" i="1"/>
  <c r="X120" i="1"/>
  <c r="W120" i="1"/>
  <c r="V120" i="1"/>
  <c r="S120" i="1"/>
  <c r="R120" i="1"/>
  <c r="Q120" i="1"/>
  <c r="P120" i="1"/>
  <c r="O120" i="1"/>
  <c r="N120" i="1"/>
  <c r="L120" i="1"/>
  <c r="K120" i="1"/>
  <c r="I120" i="1"/>
  <c r="H120" i="1"/>
  <c r="CZ116" i="1"/>
  <c r="CY116" i="1"/>
  <c r="CX116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I116" i="1"/>
  <c r="CH116" i="1"/>
  <c r="CG116" i="1"/>
  <c r="CF116" i="1"/>
  <c r="CE116" i="1"/>
  <c r="CD116" i="1"/>
  <c r="CC116" i="1"/>
  <c r="CB116" i="1"/>
  <c r="CA116" i="1"/>
  <c r="BZ116" i="1"/>
  <c r="BY116" i="1"/>
  <c r="BX116" i="1"/>
  <c r="BW116" i="1"/>
  <c r="BV116" i="1"/>
  <c r="BU116" i="1"/>
  <c r="BT116" i="1"/>
  <c r="BS116" i="1"/>
  <c r="BR116" i="1"/>
  <c r="BQ116" i="1"/>
  <c r="BP116" i="1"/>
  <c r="BO116" i="1"/>
  <c r="BN116" i="1"/>
  <c r="BM116" i="1"/>
  <c r="BL116" i="1"/>
  <c r="BK116" i="1"/>
  <c r="BJ116" i="1"/>
  <c r="BI116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L116" i="1"/>
  <c r="K116" i="1"/>
  <c r="I116" i="1"/>
  <c r="H116" i="1"/>
  <c r="CZ112" i="1"/>
  <c r="CY112" i="1"/>
  <c r="CX112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I112" i="1"/>
  <c r="CH112" i="1"/>
  <c r="CG112" i="1"/>
  <c r="CF112" i="1"/>
  <c r="CE112" i="1"/>
  <c r="CD112" i="1"/>
  <c r="CC112" i="1"/>
  <c r="CB112" i="1"/>
  <c r="CA112" i="1"/>
  <c r="BZ112" i="1"/>
  <c r="BY112" i="1"/>
  <c r="BX112" i="1"/>
  <c r="BW112" i="1"/>
  <c r="BV112" i="1"/>
  <c r="BU112" i="1"/>
  <c r="BT112" i="1"/>
  <c r="BS112" i="1"/>
  <c r="BR112" i="1"/>
  <c r="BQ112" i="1"/>
  <c r="BP112" i="1"/>
  <c r="BO112" i="1"/>
  <c r="BN112" i="1"/>
  <c r="BM112" i="1"/>
  <c r="BL112" i="1"/>
  <c r="BK112" i="1"/>
  <c r="BJ112" i="1"/>
  <c r="BI112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AG112" i="1"/>
  <c r="AF112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L112" i="1"/>
  <c r="K112" i="1"/>
  <c r="I112" i="1"/>
  <c r="H112" i="1"/>
  <c r="CZ110" i="1"/>
  <c r="CZ108" i="1" s="1"/>
  <c r="CX110" i="1"/>
  <c r="CW110" i="1"/>
  <c r="CU110" i="1"/>
  <c r="CT110" i="1"/>
  <c r="CS110" i="1"/>
  <c r="CR110" i="1"/>
  <c r="CQ110" i="1"/>
  <c r="U110" i="1"/>
  <c r="CZ109" i="1"/>
  <c r="CX109" i="1"/>
  <c r="CW109" i="1"/>
  <c r="CW108" i="1" s="1"/>
  <c r="CU109" i="1"/>
  <c r="CS109" i="1"/>
  <c r="CR109" i="1"/>
  <c r="CR108" i="1" s="1"/>
  <c r="CG109" i="1"/>
  <c r="BZ109" i="1"/>
  <c r="BW109" i="1"/>
  <c r="BP109" i="1"/>
  <c r="BK109" i="1"/>
  <c r="BH109" i="1"/>
  <c r="BF109" i="1"/>
  <c r="AX109" i="1"/>
  <c r="AX108" i="1" s="1"/>
  <c r="AV109" i="1"/>
  <c r="AS109" i="1"/>
  <c r="AS108" i="1" s="1"/>
  <c r="AN109" i="1"/>
  <c r="AI109" i="1"/>
  <c r="U109" i="1"/>
  <c r="T109" i="1"/>
  <c r="T108" i="1" s="1"/>
  <c r="CX108" i="1"/>
  <c r="CU108" i="1"/>
  <c r="CS108" i="1"/>
  <c r="CP108" i="1"/>
  <c r="CO108" i="1"/>
  <c r="CN108" i="1"/>
  <c r="CM108" i="1"/>
  <c r="CL108" i="1"/>
  <c r="CK108" i="1"/>
  <c r="CJ108" i="1"/>
  <c r="CI108" i="1"/>
  <c r="CH108" i="1"/>
  <c r="CG108" i="1"/>
  <c r="CF108" i="1"/>
  <c r="CE108" i="1"/>
  <c r="CD108" i="1"/>
  <c r="CC108" i="1"/>
  <c r="CB108" i="1"/>
  <c r="CA108" i="1"/>
  <c r="BZ108" i="1"/>
  <c r="BY108" i="1"/>
  <c r="BX108" i="1"/>
  <c r="BW108" i="1"/>
  <c r="BV108" i="1"/>
  <c r="BU108" i="1"/>
  <c r="BT108" i="1"/>
  <c r="BS108" i="1"/>
  <c r="BR108" i="1"/>
  <c r="BQ108" i="1"/>
  <c r="BO108" i="1"/>
  <c r="BN108" i="1"/>
  <c r="BL108" i="1"/>
  <c r="BJ108" i="1"/>
  <c r="BI108" i="1"/>
  <c r="BG108" i="1"/>
  <c r="BE108" i="1"/>
  <c r="BD108" i="1"/>
  <c r="BB108" i="1"/>
  <c r="BA108" i="1"/>
  <c r="AZ108" i="1"/>
  <c r="AY108" i="1"/>
  <c r="AW108" i="1"/>
  <c r="AV108" i="1"/>
  <c r="AU108" i="1"/>
  <c r="AT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S108" i="1"/>
  <c r="R108" i="1"/>
  <c r="Q108" i="1"/>
  <c r="P108" i="1"/>
  <c r="O108" i="1"/>
  <c r="N108" i="1"/>
  <c r="L108" i="1"/>
  <c r="K108" i="1"/>
  <c r="I108" i="1"/>
  <c r="H108" i="1"/>
  <c r="U106" i="1"/>
  <c r="T106" i="1"/>
  <c r="U105" i="1"/>
  <c r="T105" i="1"/>
  <c r="U104" i="1"/>
  <c r="T104" i="1"/>
  <c r="CZ103" i="1"/>
  <c r="CZ94" i="1" s="1"/>
  <c r="CZ93" i="1" s="1"/>
  <c r="CY103" i="1"/>
  <c r="CX103" i="1"/>
  <c r="CX94" i="1" s="1"/>
  <c r="CX93" i="1" s="1"/>
  <c r="CW103" i="1"/>
  <c r="CW94" i="1" s="1"/>
  <c r="CW93" i="1" s="1"/>
  <c r="CV103" i="1"/>
  <c r="CU103" i="1"/>
  <c r="CT103" i="1"/>
  <c r="CS103" i="1"/>
  <c r="CR103" i="1"/>
  <c r="CQ103" i="1"/>
  <c r="CP103" i="1"/>
  <c r="CP94" i="1" s="1"/>
  <c r="CP93" i="1" s="1"/>
  <c r="CO103" i="1"/>
  <c r="CO94" i="1" s="1"/>
  <c r="CO93" i="1" s="1"/>
  <c r="CN103" i="1"/>
  <c r="CN94" i="1" s="1"/>
  <c r="CN93" i="1" s="1"/>
  <c r="CM103" i="1"/>
  <c r="CM94" i="1" s="1"/>
  <c r="CM93" i="1" s="1"/>
  <c r="CL103" i="1"/>
  <c r="CL94" i="1" s="1"/>
  <c r="CL93" i="1" s="1"/>
  <c r="CK103" i="1"/>
  <c r="CK94" i="1" s="1"/>
  <c r="CK93" i="1" s="1"/>
  <c r="CJ103" i="1"/>
  <c r="CJ94" i="1" s="1"/>
  <c r="CJ93" i="1" s="1"/>
  <c r="CI103" i="1"/>
  <c r="CI94" i="1" s="1"/>
  <c r="CI93" i="1" s="1"/>
  <c r="CH103" i="1"/>
  <c r="CH94" i="1" s="1"/>
  <c r="CH93" i="1" s="1"/>
  <c r="CG103" i="1"/>
  <c r="CF103" i="1"/>
  <c r="CF94" i="1" s="1"/>
  <c r="CF93" i="1" s="1"/>
  <c r="CE103" i="1"/>
  <c r="CE94" i="1" s="1"/>
  <c r="CE93" i="1" s="1"/>
  <c r="CD103" i="1"/>
  <c r="CD94" i="1" s="1"/>
  <c r="CD93" i="1" s="1"/>
  <c r="CC103" i="1"/>
  <c r="CC94" i="1" s="1"/>
  <c r="CC93" i="1" s="1"/>
  <c r="CB103" i="1"/>
  <c r="CB94" i="1" s="1"/>
  <c r="CB93" i="1" s="1"/>
  <c r="CA103" i="1"/>
  <c r="CA94" i="1" s="1"/>
  <c r="CA93" i="1" s="1"/>
  <c r="BZ103" i="1"/>
  <c r="BZ94" i="1" s="1"/>
  <c r="BZ93" i="1" s="1"/>
  <c r="BY103" i="1"/>
  <c r="BY94" i="1" s="1"/>
  <c r="BY93" i="1" s="1"/>
  <c r="BX103" i="1"/>
  <c r="BX94" i="1" s="1"/>
  <c r="BX93" i="1" s="1"/>
  <c r="BW103" i="1"/>
  <c r="BV103" i="1"/>
  <c r="BV94" i="1" s="1"/>
  <c r="BV93" i="1" s="1"/>
  <c r="BU103" i="1"/>
  <c r="BU94" i="1" s="1"/>
  <c r="BU93" i="1" s="1"/>
  <c r="BT103" i="1"/>
  <c r="BT94" i="1" s="1"/>
  <c r="BT93" i="1" s="1"/>
  <c r="BS103" i="1"/>
  <c r="BS94" i="1" s="1"/>
  <c r="BS93" i="1" s="1"/>
  <c r="BR103" i="1"/>
  <c r="BR94" i="1" s="1"/>
  <c r="BR93" i="1" s="1"/>
  <c r="BQ103" i="1"/>
  <c r="BQ94" i="1" s="1"/>
  <c r="BQ93" i="1" s="1"/>
  <c r="BP103" i="1"/>
  <c r="BO103" i="1"/>
  <c r="BO94" i="1" s="1"/>
  <c r="BO93" i="1" s="1"/>
  <c r="BN103" i="1"/>
  <c r="BN94" i="1" s="1"/>
  <c r="BN93" i="1" s="1"/>
  <c r="BM103" i="1"/>
  <c r="BL103" i="1"/>
  <c r="BL94" i="1" s="1"/>
  <c r="BL93" i="1" s="1"/>
  <c r="BK103" i="1"/>
  <c r="BK94" i="1" s="1"/>
  <c r="BK93" i="1" s="1"/>
  <c r="BJ103" i="1"/>
  <c r="BJ94" i="1" s="1"/>
  <c r="BJ93" i="1" s="1"/>
  <c r="BI103" i="1"/>
  <c r="BI94" i="1" s="1"/>
  <c r="BI93" i="1" s="1"/>
  <c r="BH103" i="1"/>
  <c r="BH94" i="1" s="1"/>
  <c r="BH93" i="1" s="1"/>
  <c r="BG103" i="1"/>
  <c r="BG94" i="1" s="1"/>
  <c r="BG93" i="1" s="1"/>
  <c r="BF103" i="1"/>
  <c r="BE103" i="1"/>
  <c r="BE94" i="1" s="1"/>
  <c r="BE93" i="1" s="1"/>
  <c r="BD103" i="1"/>
  <c r="BD94" i="1" s="1"/>
  <c r="BD93" i="1" s="1"/>
  <c r="BC103" i="1"/>
  <c r="BB103" i="1"/>
  <c r="BB94" i="1" s="1"/>
  <c r="BB93" i="1" s="1"/>
  <c r="BA103" i="1"/>
  <c r="BA94" i="1" s="1"/>
  <c r="BA93" i="1" s="1"/>
  <c r="AZ103" i="1"/>
  <c r="AZ94" i="1" s="1"/>
  <c r="AZ93" i="1" s="1"/>
  <c r="AY103" i="1"/>
  <c r="AY94" i="1" s="1"/>
  <c r="AY93" i="1" s="1"/>
  <c r="AX103" i="1"/>
  <c r="AX94" i="1" s="1"/>
  <c r="AX93" i="1" s="1"/>
  <c r="AW103" i="1"/>
  <c r="AW94" i="1" s="1"/>
  <c r="AW93" i="1" s="1"/>
  <c r="AV103" i="1"/>
  <c r="AV94" i="1" s="1"/>
  <c r="AV93" i="1" s="1"/>
  <c r="AU103" i="1"/>
  <c r="AU94" i="1" s="1"/>
  <c r="AU93" i="1" s="1"/>
  <c r="AT103" i="1"/>
  <c r="AT94" i="1" s="1"/>
  <c r="AT93" i="1" s="1"/>
  <c r="AS103" i="1"/>
  <c r="AR103" i="1"/>
  <c r="AR94" i="1" s="1"/>
  <c r="AR93" i="1" s="1"/>
  <c r="AQ103" i="1"/>
  <c r="AQ94" i="1" s="1"/>
  <c r="AQ93" i="1" s="1"/>
  <c r="AP103" i="1"/>
  <c r="AP94" i="1" s="1"/>
  <c r="AP93" i="1" s="1"/>
  <c r="AO103" i="1"/>
  <c r="AO94" i="1" s="1"/>
  <c r="AO93" i="1" s="1"/>
  <c r="AN103" i="1"/>
  <c r="AM103" i="1"/>
  <c r="AM94" i="1" s="1"/>
  <c r="AM93" i="1" s="1"/>
  <c r="AL103" i="1"/>
  <c r="AL94" i="1" s="1"/>
  <c r="AL93" i="1" s="1"/>
  <c r="AK103" i="1"/>
  <c r="AK94" i="1" s="1"/>
  <c r="AK93" i="1" s="1"/>
  <c r="AJ103" i="1"/>
  <c r="AJ94" i="1" s="1"/>
  <c r="AJ93" i="1" s="1"/>
  <c r="AI103" i="1"/>
  <c r="AH103" i="1"/>
  <c r="AH94" i="1" s="1"/>
  <c r="AH93" i="1" s="1"/>
  <c r="AG103" i="1"/>
  <c r="AG94" i="1" s="1"/>
  <c r="AG93" i="1" s="1"/>
  <c r="AF103" i="1"/>
  <c r="AF94" i="1" s="1"/>
  <c r="AF93" i="1" s="1"/>
  <c r="AE103" i="1"/>
  <c r="AE94" i="1" s="1"/>
  <c r="AE93" i="1" s="1"/>
  <c r="AD103" i="1"/>
  <c r="AC103" i="1"/>
  <c r="AC94" i="1" s="1"/>
  <c r="AC93" i="1" s="1"/>
  <c r="AB103" i="1"/>
  <c r="AB94" i="1" s="1"/>
  <c r="AB93" i="1" s="1"/>
  <c r="AA103" i="1"/>
  <c r="AA94" i="1" s="1"/>
  <c r="AA93" i="1" s="1"/>
  <c r="Z103" i="1"/>
  <c r="Z94" i="1" s="1"/>
  <c r="Z93" i="1" s="1"/>
  <c r="Y103" i="1"/>
  <c r="X103" i="1"/>
  <c r="X94" i="1" s="1"/>
  <c r="X93" i="1" s="1"/>
  <c r="W103" i="1"/>
  <c r="W94" i="1" s="1"/>
  <c r="W93" i="1" s="1"/>
  <c r="V103" i="1"/>
  <c r="V94" i="1" s="1"/>
  <c r="V93" i="1" s="1"/>
  <c r="S103" i="1"/>
  <c r="S94" i="1" s="1"/>
  <c r="S93" i="1" s="1"/>
  <c r="R103" i="1"/>
  <c r="R94" i="1" s="1"/>
  <c r="R93" i="1" s="1"/>
  <c r="Q103" i="1"/>
  <c r="P103" i="1"/>
  <c r="P94" i="1" s="1"/>
  <c r="P93" i="1" s="1"/>
  <c r="O103" i="1"/>
  <c r="O94" i="1" s="1"/>
  <c r="O93" i="1" s="1"/>
  <c r="N103" i="1"/>
  <c r="N94" i="1" s="1"/>
  <c r="N93" i="1" s="1"/>
  <c r="L103" i="1"/>
  <c r="L94" i="1" s="1"/>
  <c r="L93" i="1" s="1"/>
  <c r="K103" i="1"/>
  <c r="K94" i="1" s="1"/>
  <c r="K93" i="1" s="1"/>
  <c r="I103" i="1"/>
  <c r="I94" i="1" s="1"/>
  <c r="I93" i="1" s="1"/>
  <c r="H103" i="1"/>
  <c r="H94" i="1" s="1"/>
  <c r="H93" i="1" s="1"/>
  <c r="CU102" i="1"/>
  <c r="CT102" i="1"/>
  <c r="CS102" i="1"/>
  <c r="CR102" i="1"/>
  <c r="CG102" i="1"/>
  <c r="BW102" i="1"/>
  <c r="BM102" i="1"/>
  <c r="BC102" i="1"/>
  <c r="AS102" i="1"/>
  <c r="AN102" i="1"/>
  <c r="AI102" i="1"/>
  <c r="AD102" i="1"/>
  <c r="Y102" i="1"/>
  <c r="U102" i="1"/>
  <c r="T102" i="1"/>
  <c r="F102" i="1"/>
  <c r="CU101" i="1"/>
  <c r="CT101" i="1"/>
  <c r="CS101" i="1"/>
  <c r="CR101" i="1"/>
  <c r="CG101" i="1"/>
  <c r="BW101" i="1"/>
  <c r="BM101" i="1"/>
  <c r="BC101" i="1"/>
  <c r="AS101" i="1"/>
  <c r="AN101" i="1"/>
  <c r="AI101" i="1"/>
  <c r="AD101" i="1"/>
  <c r="Y101" i="1"/>
  <c r="U101" i="1"/>
  <c r="T101" i="1"/>
  <c r="F101" i="1"/>
  <c r="CU100" i="1"/>
  <c r="CT100" i="1"/>
  <c r="CS100" i="1"/>
  <c r="CR100" i="1"/>
  <c r="CG100" i="1"/>
  <c r="BW100" i="1"/>
  <c r="BM100" i="1"/>
  <c r="BC100" i="1"/>
  <c r="AS100" i="1"/>
  <c r="AI100" i="1"/>
  <c r="AD100" i="1"/>
  <c r="Y100" i="1"/>
  <c r="U100" i="1"/>
  <c r="T100" i="1"/>
  <c r="F100" i="1"/>
  <c r="CU99" i="1"/>
  <c r="CT99" i="1"/>
  <c r="CS99" i="1"/>
  <c r="CR99" i="1"/>
  <c r="CG99" i="1"/>
  <c r="BW99" i="1"/>
  <c r="BM99" i="1"/>
  <c r="BC99" i="1"/>
  <c r="AS99" i="1"/>
  <c r="AI99" i="1"/>
  <c r="AD99" i="1"/>
  <c r="Y99" i="1"/>
  <c r="U99" i="1"/>
  <c r="T99" i="1"/>
  <c r="F99" i="1"/>
  <c r="CU98" i="1"/>
  <c r="CT98" i="1"/>
  <c r="CS98" i="1"/>
  <c r="CR98" i="1"/>
  <c r="CG98" i="1"/>
  <c r="BW98" i="1"/>
  <c r="BM98" i="1"/>
  <c r="BC98" i="1"/>
  <c r="AS98" i="1"/>
  <c r="AI98" i="1"/>
  <c r="AD98" i="1"/>
  <c r="Y98" i="1"/>
  <c r="U98" i="1"/>
  <c r="T98" i="1"/>
  <c r="F98" i="1"/>
  <c r="CU97" i="1"/>
  <c r="CS97" i="1"/>
  <c r="CR97" i="1"/>
  <c r="CG97" i="1"/>
  <c r="BW97" i="1"/>
  <c r="BC97" i="1"/>
  <c r="AS97" i="1"/>
  <c r="AI97" i="1"/>
  <c r="AD97" i="1"/>
  <c r="Y97" i="1"/>
  <c r="U97" i="1"/>
  <c r="T97" i="1"/>
  <c r="BP97" i="1" s="1"/>
  <c r="Q97" i="1"/>
  <c r="F97" i="1"/>
  <c r="CU96" i="1"/>
  <c r="CS96" i="1"/>
  <c r="CR96" i="1"/>
  <c r="CG96" i="1"/>
  <c r="BW96" i="1"/>
  <c r="BM96" i="1"/>
  <c r="AS96" i="1"/>
  <c r="AI96" i="1"/>
  <c r="AD96" i="1"/>
  <c r="Y96" i="1"/>
  <c r="T96" i="1"/>
  <c r="BF96" i="1" s="1"/>
  <c r="F96" i="1"/>
  <c r="CU95" i="1"/>
  <c r="CS95" i="1"/>
  <c r="CR95" i="1"/>
  <c r="CG95" i="1"/>
  <c r="BW95" i="1"/>
  <c r="BM95" i="1"/>
  <c r="AS95" i="1"/>
  <c r="AI95" i="1"/>
  <c r="AD95" i="1"/>
  <c r="Y95" i="1"/>
  <c r="T95" i="1"/>
  <c r="BF95" i="1" s="1"/>
  <c r="F95" i="1"/>
  <c r="BK92" i="1"/>
  <c r="U92" i="1"/>
  <c r="T92" i="1"/>
  <c r="K92" i="1"/>
  <c r="BK91" i="1"/>
  <c r="CY91" i="1" s="1"/>
  <c r="BH91" i="1"/>
  <c r="CV91" i="1" s="1"/>
  <c r="U91" i="1"/>
  <c r="T91" i="1"/>
  <c r="K91" i="1"/>
  <c r="CY90" i="1"/>
  <c r="BK90" i="1"/>
  <c r="BH90" i="1" s="1"/>
  <c r="CV90" i="1" s="1"/>
  <c r="U90" i="1"/>
  <c r="T90" i="1"/>
  <c r="K90" i="1"/>
  <c r="CV89" i="1"/>
  <c r="BK89" i="1"/>
  <c r="CY89" i="1" s="1"/>
  <c r="BH89" i="1"/>
  <c r="U89" i="1"/>
  <c r="T89" i="1"/>
  <c r="K89" i="1"/>
  <c r="BK88" i="1"/>
  <c r="U88" i="1"/>
  <c r="T88" i="1"/>
  <c r="K88" i="1"/>
  <c r="CY87" i="1"/>
  <c r="BK87" i="1"/>
  <c r="BH87" i="1"/>
  <c r="U87" i="1"/>
  <c r="T87" i="1"/>
  <c r="K87" i="1"/>
  <c r="CZ86" i="1"/>
  <c r="CZ81" i="1" s="1"/>
  <c r="CX86" i="1"/>
  <c r="CW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J86" i="1"/>
  <c r="BI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S86" i="1"/>
  <c r="R86" i="1"/>
  <c r="Q86" i="1"/>
  <c r="P86" i="1"/>
  <c r="P81" i="1" s="1"/>
  <c r="O86" i="1"/>
  <c r="N86" i="1"/>
  <c r="L86" i="1"/>
  <c r="K86" i="1"/>
  <c r="K81" i="1" s="1"/>
  <c r="I86" i="1"/>
  <c r="H86" i="1"/>
  <c r="U85" i="1"/>
  <c r="T85" i="1"/>
  <c r="T82" i="1" s="1"/>
  <c r="U84" i="1"/>
  <c r="T84" i="1"/>
  <c r="CU83" i="1"/>
  <c r="CT83" i="1"/>
  <c r="CS83" i="1"/>
  <c r="CR83" i="1"/>
  <c r="CQ83" i="1"/>
  <c r="U83" i="1"/>
  <c r="U82" i="1" s="1"/>
  <c r="T83" i="1"/>
  <c r="CZ82" i="1"/>
  <c r="CY82" i="1"/>
  <c r="CX82" i="1"/>
  <c r="CX81" i="1" s="1"/>
  <c r="CW82" i="1"/>
  <c r="CV82" i="1"/>
  <c r="CU82" i="1"/>
  <c r="CT82" i="1"/>
  <c r="CT81" i="1" s="1"/>
  <c r="CS82" i="1"/>
  <c r="CR82" i="1"/>
  <c r="CQ82" i="1"/>
  <c r="CP82" i="1"/>
  <c r="CP81" i="1" s="1"/>
  <c r="CO82" i="1"/>
  <c r="CN82" i="1"/>
  <c r="CM82" i="1"/>
  <c r="CL82" i="1"/>
  <c r="CL81" i="1" s="1"/>
  <c r="CK82" i="1"/>
  <c r="CJ82" i="1"/>
  <c r="CI82" i="1"/>
  <c r="CH82" i="1"/>
  <c r="CH81" i="1" s="1"/>
  <c r="CG82" i="1"/>
  <c r="CF82" i="1"/>
  <c r="CE82" i="1"/>
  <c r="CD82" i="1"/>
  <c r="CD81" i="1" s="1"/>
  <c r="CC82" i="1"/>
  <c r="CB82" i="1"/>
  <c r="CA82" i="1"/>
  <c r="BZ82" i="1"/>
  <c r="BZ81" i="1" s="1"/>
  <c r="BY82" i="1"/>
  <c r="BX82" i="1"/>
  <c r="BW82" i="1"/>
  <c r="BV82" i="1"/>
  <c r="BV81" i="1" s="1"/>
  <c r="BU82" i="1"/>
  <c r="BT82" i="1"/>
  <c r="BS82" i="1"/>
  <c r="BR82" i="1"/>
  <c r="BR81" i="1" s="1"/>
  <c r="BQ82" i="1"/>
  <c r="BP82" i="1"/>
  <c r="BO82" i="1"/>
  <c r="BN82" i="1"/>
  <c r="BN81" i="1" s="1"/>
  <c r="BM82" i="1"/>
  <c r="BL82" i="1"/>
  <c r="BK82" i="1"/>
  <c r="BJ82" i="1"/>
  <c r="BJ81" i="1" s="1"/>
  <c r="BI82" i="1"/>
  <c r="BH82" i="1"/>
  <c r="BG82" i="1"/>
  <c r="BF82" i="1"/>
  <c r="BF81" i="1" s="1"/>
  <c r="BE82" i="1"/>
  <c r="BD82" i="1"/>
  <c r="BC82" i="1"/>
  <c r="BB82" i="1"/>
  <c r="BB81" i="1" s="1"/>
  <c r="BA82" i="1"/>
  <c r="AZ82" i="1"/>
  <c r="AY82" i="1"/>
  <c r="AX82" i="1"/>
  <c r="AX81" i="1" s="1"/>
  <c r="AW82" i="1"/>
  <c r="AV82" i="1"/>
  <c r="AU82" i="1"/>
  <c r="AT82" i="1"/>
  <c r="AT81" i="1" s="1"/>
  <c r="AS82" i="1"/>
  <c r="AR82" i="1"/>
  <c r="AQ82" i="1"/>
  <c r="AP82" i="1"/>
  <c r="AP81" i="1" s="1"/>
  <c r="AO82" i="1"/>
  <c r="AN82" i="1"/>
  <c r="AM82" i="1"/>
  <c r="AL82" i="1"/>
  <c r="AL81" i="1" s="1"/>
  <c r="AK82" i="1"/>
  <c r="AJ82" i="1"/>
  <c r="AI82" i="1"/>
  <c r="AH82" i="1"/>
  <c r="AH81" i="1" s="1"/>
  <c r="AG82" i="1"/>
  <c r="AF82" i="1"/>
  <c r="AE82" i="1"/>
  <c r="AD82" i="1"/>
  <c r="AD81" i="1" s="1"/>
  <c r="AC82" i="1"/>
  <c r="AB82" i="1"/>
  <c r="AA82" i="1"/>
  <c r="Z82" i="1"/>
  <c r="Z81" i="1" s="1"/>
  <c r="Y82" i="1"/>
  <c r="X82" i="1"/>
  <c r="W82" i="1"/>
  <c r="V82" i="1"/>
  <c r="V81" i="1" s="1"/>
  <c r="S82" i="1"/>
  <c r="R82" i="1"/>
  <c r="Q82" i="1"/>
  <c r="P82" i="1"/>
  <c r="O82" i="1"/>
  <c r="N82" i="1"/>
  <c r="N81" i="1" s="1"/>
  <c r="L82" i="1"/>
  <c r="K82" i="1"/>
  <c r="I82" i="1"/>
  <c r="H82" i="1"/>
  <c r="H81" i="1" s="1"/>
  <c r="CW81" i="1"/>
  <c r="CU81" i="1"/>
  <c r="CS81" i="1"/>
  <c r="CR81" i="1"/>
  <c r="CQ81" i="1"/>
  <c r="CO81" i="1"/>
  <c r="CN81" i="1"/>
  <c r="CM81" i="1"/>
  <c r="CK81" i="1"/>
  <c r="CJ81" i="1"/>
  <c r="CI81" i="1"/>
  <c r="CG81" i="1"/>
  <c r="CF81" i="1"/>
  <c r="CE81" i="1"/>
  <c r="CC81" i="1"/>
  <c r="CB81" i="1"/>
  <c r="CA81" i="1"/>
  <c r="BY81" i="1"/>
  <c r="BX81" i="1"/>
  <c r="BW81" i="1"/>
  <c r="BU81" i="1"/>
  <c r="BT81" i="1"/>
  <c r="BS81" i="1"/>
  <c r="BQ81" i="1"/>
  <c r="BP81" i="1"/>
  <c r="BO81" i="1"/>
  <c r="BM81" i="1"/>
  <c r="BL81" i="1"/>
  <c r="BI81" i="1"/>
  <c r="BG81" i="1"/>
  <c r="BE81" i="1"/>
  <c r="BD81" i="1"/>
  <c r="BC81" i="1"/>
  <c r="BA81" i="1"/>
  <c r="AZ81" i="1"/>
  <c r="AY81" i="1"/>
  <c r="AW81" i="1"/>
  <c r="AV81" i="1"/>
  <c r="AU81" i="1"/>
  <c r="AS81" i="1"/>
  <c r="AR81" i="1"/>
  <c r="AQ81" i="1"/>
  <c r="AO81" i="1"/>
  <c r="AN81" i="1"/>
  <c r="AM81" i="1"/>
  <c r="AK81" i="1"/>
  <c r="AJ81" i="1"/>
  <c r="AI81" i="1"/>
  <c r="AG81" i="1"/>
  <c r="AF81" i="1"/>
  <c r="AE81" i="1"/>
  <c r="AC81" i="1"/>
  <c r="AB81" i="1"/>
  <c r="AA81" i="1"/>
  <c r="Y81" i="1"/>
  <c r="X81" i="1"/>
  <c r="W81" i="1"/>
  <c r="S81" i="1"/>
  <c r="Q81" i="1"/>
  <c r="O81" i="1"/>
  <c r="L81" i="1"/>
  <c r="I81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L27" i="1"/>
  <c r="K27" i="1"/>
  <c r="I27" i="1"/>
  <c r="H27" i="1"/>
  <c r="B26" i="1"/>
  <c r="CP24" i="1"/>
  <c r="CO24" i="1"/>
  <c r="CN24" i="1"/>
  <c r="CL24" i="1"/>
  <c r="CF24" i="1"/>
  <c r="CB24" i="1"/>
  <c r="BU24" i="1"/>
  <c r="BT24" i="1"/>
  <c r="BR24" i="1"/>
  <c r="BJ24" i="1"/>
  <c r="BI24" i="1"/>
  <c r="BG24" i="1"/>
  <c r="BD24" i="1"/>
  <c r="BB24" i="1"/>
  <c r="BA24" i="1"/>
  <c r="AY24" i="1"/>
  <c r="AX24" i="1"/>
  <c r="AW24" i="1"/>
  <c r="AT24" i="1"/>
  <c r="AR24" i="1"/>
  <c r="AP24" i="1"/>
  <c r="AK24" i="1"/>
  <c r="AH24" i="1"/>
  <c r="AG24" i="1"/>
  <c r="AF24" i="1"/>
  <c r="AD24" i="1"/>
  <c r="AC24" i="1"/>
  <c r="AB24" i="1"/>
  <c r="Z24" i="1"/>
  <c r="Y24" i="1"/>
  <c r="X24" i="1"/>
  <c r="V24" i="1"/>
  <c r="T24" i="1"/>
  <c r="S24" i="1"/>
  <c r="Q24" i="1"/>
  <c r="P24" i="1"/>
  <c r="M24" i="1"/>
  <c r="L24" i="1"/>
  <c r="J24" i="1"/>
  <c r="I24" i="1"/>
  <c r="H24" i="1"/>
  <c r="CY23" i="1"/>
  <c r="CX23" i="1"/>
  <c r="CW23" i="1"/>
  <c r="CU23" i="1"/>
  <c r="CT23" i="1"/>
  <c r="CS23" i="1"/>
  <c r="CQ23" i="1"/>
  <c r="CP23" i="1"/>
  <c r="CO23" i="1"/>
  <c r="CM23" i="1"/>
  <c r="CL23" i="1"/>
  <c r="CK23" i="1"/>
  <c r="CI23" i="1"/>
  <c r="CH23" i="1"/>
  <c r="CG23" i="1"/>
  <c r="CE23" i="1"/>
  <c r="CD23" i="1"/>
  <c r="CC23" i="1"/>
  <c r="CA23" i="1"/>
  <c r="BZ23" i="1"/>
  <c r="BY23" i="1"/>
  <c r="BW23" i="1"/>
  <c r="BV23" i="1"/>
  <c r="BU23" i="1"/>
  <c r="BS23" i="1"/>
  <c r="BR23" i="1"/>
  <c r="BQ23" i="1"/>
  <c r="BO23" i="1"/>
  <c r="BN23" i="1"/>
  <c r="BM23" i="1"/>
  <c r="BK23" i="1"/>
  <c r="BJ23" i="1"/>
  <c r="BI23" i="1"/>
  <c r="BG23" i="1"/>
  <c r="BF23" i="1"/>
  <c r="BE23" i="1"/>
  <c r="BC23" i="1"/>
  <c r="BB23" i="1"/>
  <c r="BA23" i="1"/>
  <c r="AY23" i="1"/>
  <c r="AX23" i="1"/>
  <c r="AW23" i="1"/>
  <c r="AU23" i="1"/>
  <c r="AT23" i="1"/>
  <c r="AS23" i="1"/>
  <c r="AQ23" i="1"/>
  <c r="AP23" i="1"/>
  <c r="AO23" i="1"/>
  <c r="AM23" i="1"/>
  <c r="AL23" i="1"/>
  <c r="AK23" i="1"/>
  <c r="AI23" i="1"/>
  <c r="AH23" i="1"/>
  <c r="AG23" i="1"/>
  <c r="AE23" i="1"/>
  <c r="AD23" i="1"/>
  <c r="AC23" i="1"/>
  <c r="AA23" i="1"/>
  <c r="Z23" i="1"/>
  <c r="Y23" i="1"/>
  <c r="W23" i="1"/>
  <c r="V23" i="1"/>
  <c r="U23" i="1"/>
  <c r="S23" i="1"/>
  <c r="R23" i="1"/>
  <c r="Q23" i="1"/>
  <c r="O23" i="1"/>
  <c r="N23" i="1"/>
  <c r="M23" i="1"/>
  <c r="L23" i="1"/>
  <c r="J23" i="1"/>
  <c r="I23" i="1"/>
  <c r="H23" i="1"/>
  <c r="CZ22" i="1"/>
  <c r="CY22" i="1"/>
  <c r="CW22" i="1"/>
  <c r="CU22" i="1"/>
  <c r="CS22" i="1"/>
  <c r="CR22" i="1"/>
  <c r="CO22" i="1"/>
  <c r="CN22" i="1"/>
  <c r="CM22" i="1"/>
  <c r="CK22" i="1"/>
  <c r="CJ22" i="1"/>
  <c r="CI22" i="1"/>
  <c r="CG22" i="1"/>
  <c r="CF22" i="1"/>
  <c r="CE22" i="1"/>
  <c r="CC22" i="1"/>
  <c r="CB22" i="1"/>
  <c r="CA22" i="1"/>
  <c r="BY22" i="1"/>
  <c r="BX22" i="1"/>
  <c r="BW22" i="1"/>
  <c r="BU22" i="1"/>
  <c r="BT22" i="1"/>
  <c r="BS22" i="1"/>
  <c r="BQ22" i="1"/>
  <c r="BP22" i="1"/>
  <c r="BO22" i="1"/>
  <c r="BM22" i="1"/>
  <c r="BL22" i="1"/>
  <c r="BK22" i="1"/>
  <c r="BI22" i="1"/>
  <c r="BH22" i="1"/>
  <c r="BG22" i="1"/>
  <c r="BE22" i="1"/>
  <c r="BD22" i="1"/>
  <c r="BC22" i="1"/>
  <c r="BA22" i="1"/>
  <c r="AZ22" i="1"/>
  <c r="AY22" i="1"/>
  <c r="AW22" i="1"/>
  <c r="AV22" i="1"/>
  <c r="AU22" i="1"/>
  <c r="AR22" i="1"/>
  <c r="AQ22" i="1"/>
  <c r="AO22" i="1"/>
  <c r="AN22" i="1"/>
  <c r="AM22" i="1"/>
  <c r="AK22" i="1"/>
  <c r="AJ22" i="1"/>
  <c r="AI22" i="1"/>
  <c r="AG22" i="1"/>
  <c r="AF22" i="1"/>
  <c r="AE22" i="1"/>
  <c r="AC22" i="1"/>
  <c r="AB22" i="1"/>
  <c r="AA22" i="1"/>
  <c r="X22" i="1"/>
  <c r="W22" i="1"/>
  <c r="T22" i="1"/>
  <c r="R22" i="1"/>
  <c r="Q22" i="1"/>
  <c r="P22" i="1"/>
  <c r="O22" i="1"/>
  <c r="N22" i="1"/>
  <c r="M22" i="1"/>
  <c r="L22" i="1"/>
  <c r="K22" i="1"/>
  <c r="J22" i="1"/>
  <c r="I22" i="1"/>
  <c r="CZ21" i="1"/>
  <c r="CY21" i="1"/>
  <c r="CX21" i="1"/>
  <c r="CV21" i="1"/>
  <c r="CU21" i="1"/>
  <c r="CT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M20" i="1"/>
  <c r="J20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BH88" i="1" l="1"/>
  <c r="CV88" i="1" s="1"/>
  <c r="CY88" i="1"/>
  <c r="BK86" i="1"/>
  <c r="BK81" i="1" s="1"/>
  <c r="BH92" i="1"/>
  <c r="CV92" i="1" s="1"/>
  <c r="CY92" i="1"/>
  <c r="K170" i="1"/>
  <c r="U170" i="1" s="1"/>
  <c r="BM109" i="1"/>
  <c r="BM108" i="1" s="1"/>
  <c r="BP108" i="1"/>
  <c r="BC109" i="1"/>
  <c r="BC108" i="1" s="1"/>
  <c r="BC107" i="1" s="1"/>
  <c r="BF108" i="1"/>
  <c r="BF107" i="1" s="1"/>
  <c r="CT175" i="1"/>
  <c r="AI175" i="1"/>
  <c r="K182" i="1"/>
  <c r="U182" i="1" s="1"/>
  <c r="CY183" i="1"/>
  <c r="BH186" i="1"/>
  <c r="CY186" i="1"/>
  <c r="CY168" i="1" s="1"/>
  <c r="CY24" i="1" s="1"/>
  <c r="CV87" i="1"/>
  <c r="BH86" i="1"/>
  <c r="BH81" i="1" s="1"/>
  <c r="CX168" i="1"/>
  <c r="CX24" i="1" s="1"/>
  <c r="U183" i="1"/>
  <c r="K183" i="1"/>
  <c r="CV185" i="1"/>
  <c r="K185" i="1" s="1"/>
  <c r="U185" i="1" s="1"/>
  <c r="CV186" i="1"/>
  <c r="CV95" i="1"/>
  <c r="Q94" i="1"/>
  <c r="Q93" i="1" s="1"/>
  <c r="T103" i="1"/>
  <c r="CT109" i="1"/>
  <c r="CT108" i="1" s="1"/>
  <c r="BJ107" i="1"/>
  <c r="BJ80" i="1" s="1"/>
  <c r="BJ20" i="1" s="1"/>
  <c r="BJ18" i="1" s="1"/>
  <c r="AO107" i="1"/>
  <c r="AO80" i="1" s="1"/>
  <c r="AO20" i="1" s="1"/>
  <c r="BA107" i="1"/>
  <c r="BA80" i="1" s="1"/>
  <c r="BA20" i="1" s="1"/>
  <c r="U139" i="1"/>
  <c r="CV169" i="1"/>
  <c r="K169" i="1" s="1"/>
  <c r="U169" i="1" s="1"/>
  <c r="CQ184" i="1"/>
  <c r="CQ185" i="1"/>
  <c r="R81" i="1"/>
  <c r="AN94" i="1"/>
  <c r="AN93" i="1" s="1"/>
  <c r="U103" i="1"/>
  <c r="CY109" i="1"/>
  <c r="T120" i="1"/>
  <c r="T107" i="1" s="1"/>
  <c r="T80" i="1" s="1"/>
  <c r="T20" i="1" s="1"/>
  <c r="T18" i="1" s="1"/>
  <c r="AS162" i="1"/>
  <c r="CY175" i="1"/>
  <c r="BH175" i="1"/>
  <c r="U86" i="1"/>
  <c r="U81" i="1" s="1"/>
  <c r="CY172" i="1"/>
  <c r="BH172" i="1"/>
  <c r="BK168" i="1"/>
  <c r="BK24" i="1" s="1"/>
  <c r="CG168" i="1"/>
  <c r="CG24" i="1" s="1"/>
  <c r="CV181" i="1"/>
  <c r="BA18" i="1"/>
  <c r="AO18" i="1"/>
  <c r="T86" i="1"/>
  <c r="T81" i="1" s="1"/>
  <c r="CT96" i="1"/>
  <c r="BC96" i="1"/>
  <c r="CQ96" i="1" s="1"/>
  <c r="CQ98" i="1"/>
  <c r="CV102" i="1"/>
  <c r="BC95" i="1"/>
  <c r="CQ95" i="1" s="1"/>
  <c r="CT95" i="1"/>
  <c r="CV86" i="1"/>
  <c r="CV81" i="1" s="1"/>
  <c r="CV96" i="1"/>
  <c r="CQ100" i="1"/>
  <c r="CQ101" i="1"/>
  <c r="CY86" i="1"/>
  <c r="CY81" i="1" s="1"/>
  <c r="CQ99" i="1"/>
  <c r="CY97" i="1"/>
  <c r="CY94" i="1" s="1"/>
  <c r="CY93" i="1" s="1"/>
  <c r="CT97" i="1"/>
  <c r="BM97" i="1"/>
  <c r="CV97" i="1" s="1"/>
  <c r="Y94" i="1"/>
  <c r="Y93" i="1" s="1"/>
  <c r="CG94" i="1"/>
  <c r="CG93" i="1" s="1"/>
  <c r="AD94" i="1"/>
  <c r="AD93" i="1" s="1"/>
  <c r="BF94" i="1"/>
  <c r="BF93" i="1" s="1"/>
  <c r="CV98" i="1"/>
  <c r="CV99" i="1"/>
  <c r="CV100" i="1"/>
  <c r="CQ102" i="1"/>
  <c r="AI94" i="1"/>
  <c r="AI93" i="1" s="1"/>
  <c r="BW94" i="1"/>
  <c r="BW93" i="1" s="1"/>
  <c r="CU94" i="1"/>
  <c r="CU93" i="1" s="1"/>
  <c r="T94" i="1"/>
  <c r="T93" i="1" s="1"/>
  <c r="Y107" i="1"/>
  <c r="Y80" i="1" s="1"/>
  <c r="Y20" i="1" s="1"/>
  <c r="Y18" i="1" s="1"/>
  <c r="AS94" i="1"/>
  <c r="AS93" i="1" s="1"/>
  <c r="CS94" i="1"/>
  <c r="CS93" i="1" s="1"/>
  <c r="CV101" i="1"/>
  <c r="BP94" i="1"/>
  <c r="BP93" i="1" s="1"/>
  <c r="CR94" i="1"/>
  <c r="CR93" i="1" s="1"/>
  <c r="AK107" i="1"/>
  <c r="AK80" i="1" s="1"/>
  <c r="AK20" i="1" s="1"/>
  <c r="AK18" i="1" s="1"/>
  <c r="AS107" i="1"/>
  <c r="AW107" i="1"/>
  <c r="AW80" i="1" s="1"/>
  <c r="AW20" i="1" s="1"/>
  <c r="AW18" i="1" s="1"/>
  <c r="CS107" i="1"/>
  <c r="CX107" i="1"/>
  <c r="CX80" i="1" s="1"/>
  <c r="CX20" i="1" s="1"/>
  <c r="CX18" i="1" s="1"/>
  <c r="AX107" i="1"/>
  <c r="AX80" i="1" s="1"/>
  <c r="AX20" i="1" s="1"/>
  <c r="AX18" i="1" s="1"/>
  <c r="BW107" i="1"/>
  <c r="CA107" i="1"/>
  <c r="CA80" i="1" s="1"/>
  <c r="CA20" i="1" s="1"/>
  <c r="CA18" i="1" s="1"/>
  <c r="CE107" i="1"/>
  <c r="CE80" i="1" s="1"/>
  <c r="CE20" i="1" s="1"/>
  <c r="CE18" i="1" s="1"/>
  <c r="CM107" i="1"/>
  <c r="CM80" i="1" s="1"/>
  <c r="CM20" i="1" s="1"/>
  <c r="CM18" i="1" s="1"/>
  <c r="CI107" i="1"/>
  <c r="CI80" i="1" s="1"/>
  <c r="CI20" i="1" s="1"/>
  <c r="CI18" i="1" s="1"/>
  <c r="BS107" i="1"/>
  <c r="BS80" i="1" s="1"/>
  <c r="BS20" i="1" s="1"/>
  <c r="BS18" i="1" s="1"/>
  <c r="O107" i="1"/>
  <c r="O80" i="1" s="1"/>
  <c r="O20" i="1" s="1"/>
  <c r="O18" i="1" s="1"/>
  <c r="H107" i="1"/>
  <c r="H80" i="1" s="1"/>
  <c r="H20" i="1" s="1"/>
  <c r="H18" i="1" s="1"/>
  <c r="BU107" i="1"/>
  <c r="BU80" i="1" s="1"/>
  <c r="BU20" i="1" s="1"/>
  <c r="BU18" i="1" s="1"/>
  <c r="CG107" i="1"/>
  <c r="AG107" i="1"/>
  <c r="AG80" i="1" s="1"/>
  <c r="AG20" i="1" s="1"/>
  <c r="AG18" i="1" s="1"/>
  <c r="BE107" i="1"/>
  <c r="BE80" i="1" s="1"/>
  <c r="BE20" i="1" s="1"/>
  <c r="BE18" i="1" s="1"/>
  <c r="BQ107" i="1"/>
  <c r="BQ80" i="1" s="1"/>
  <c r="BQ20" i="1" s="1"/>
  <c r="BQ18" i="1" s="1"/>
  <c r="CC107" i="1"/>
  <c r="CC80" i="1" s="1"/>
  <c r="CC20" i="1" s="1"/>
  <c r="CC18" i="1" s="1"/>
  <c r="CO107" i="1"/>
  <c r="CO80" i="1" s="1"/>
  <c r="CO20" i="1" s="1"/>
  <c r="CO18" i="1" s="1"/>
  <c r="AC107" i="1"/>
  <c r="AC80" i="1" s="1"/>
  <c r="AC20" i="1" s="1"/>
  <c r="AC18" i="1" s="1"/>
  <c r="BM107" i="1"/>
  <c r="BY107" i="1"/>
  <c r="BY80" i="1" s="1"/>
  <c r="BY20" i="1" s="1"/>
  <c r="BY18" i="1" s="1"/>
  <c r="CK107" i="1"/>
  <c r="CK80" i="1" s="1"/>
  <c r="CK20" i="1" s="1"/>
  <c r="CK18" i="1" s="1"/>
  <c r="U120" i="1"/>
  <c r="CF107" i="1"/>
  <c r="CF80" i="1" s="1"/>
  <c r="CF20" i="1" s="1"/>
  <c r="CF18" i="1" s="1"/>
  <c r="AZ107" i="1"/>
  <c r="AZ80" i="1" s="1"/>
  <c r="AZ20" i="1" s="1"/>
  <c r="AZ18" i="1" s="1"/>
  <c r="BD107" i="1"/>
  <c r="BD80" i="1" s="1"/>
  <c r="BD20" i="1" s="1"/>
  <c r="BD18" i="1" s="1"/>
  <c r="BI107" i="1"/>
  <c r="BI80" i="1" s="1"/>
  <c r="BI20" i="1" s="1"/>
  <c r="BI18" i="1" s="1"/>
  <c r="L107" i="1"/>
  <c r="L80" i="1" s="1"/>
  <c r="L20" i="1" s="1"/>
  <c r="L18" i="1" s="1"/>
  <c r="CZ107" i="1"/>
  <c r="CZ80" i="1" s="1"/>
  <c r="CZ20" i="1" s="1"/>
  <c r="CZ18" i="1" s="1"/>
  <c r="BT107" i="1"/>
  <c r="BT80" i="1" s="1"/>
  <c r="BT20" i="1" s="1"/>
  <c r="BT18" i="1" s="1"/>
  <c r="CB107" i="1"/>
  <c r="CB80" i="1" s="1"/>
  <c r="CB20" i="1" s="1"/>
  <c r="CB18" i="1" s="1"/>
  <c r="CN107" i="1"/>
  <c r="CN80" i="1" s="1"/>
  <c r="CN20" i="1" s="1"/>
  <c r="CN18" i="1" s="1"/>
  <c r="X107" i="1"/>
  <c r="X80" i="1" s="1"/>
  <c r="X20" i="1" s="1"/>
  <c r="X18" i="1" s="1"/>
  <c r="AB107" i="1"/>
  <c r="AB80" i="1" s="1"/>
  <c r="AB20" i="1" s="1"/>
  <c r="AB18" i="1" s="1"/>
  <c r="AF107" i="1"/>
  <c r="AF80" i="1" s="1"/>
  <c r="AF20" i="1" s="1"/>
  <c r="AF18" i="1" s="1"/>
  <c r="AJ107" i="1"/>
  <c r="AJ80" i="1" s="1"/>
  <c r="AJ20" i="1" s="1"/>
  <c r="AJ18" i="1" s="1"/>
  <c r="AN107" i="1"/>
  <c r="AR107" i="1"/>
  <c r="AR80" i="1" s="1"/>
  <c r="AR20" i="1" s="1"/>
  <c r="AR18" i="1" s="1"/>
  <c r="AV107" i="1"/>
  <c r="AV80" i="1" s="1"/>
  <c r="AV20" i="1" s="1"/>
  <c r="AY107" i="1"/>
  <c r="AY80" i="1" s="1"/>
  <c r="AY20" i="1" s="1"/>
  <c r="AY18" i="1" s="1"/>
  <c r="BG107" i="1"/>
  <c r="BG80" i="1" s="1"/>
  <c r="BG20" i="1" s="1"/>
  <c r="BG18" i="1" s="1"/>
  <c r="CT107" i="1"/>
  <c r="I107" i="1"/>
  <c r="I80" i="1" s="1"/>
  <c r="I20" i="1" s="1"/>
  <c r="I18" i="1" s="1"/>
  <c r="N107" i="1"/>
  <c r="N80" i="1" s="1"/>
  <c r="N20" i="1" s="1"/>
  <c r="N18" i="1" s="1"/>
  <c r="R107" i="1"/>
  <c r="W107" i="1"/>
  <c r="W80" i="1" s="1"/>
  <c r="W20" i="1" s="1"/>
  <c r="W18" i="1" s="1"/>
  <c r="AA107" i="1"/>
  <c r="AA80" i="1" s="1"/>
  <c r="AA20" i="1" s="1"/>
  <c r="AA18" i="1" s="1"/>
  <c r="AE107" i="1"/>
  <c r="AE80" i="1" s="1"/>
  <c r="AE20" i="1" s="1"/>
  <c r="AE18" i="1" s="1"/>
  <c r="AI107" i="1"/>
  <c r="AI80" i="1" s="1"/>
  <c r="AI20" i="1" s="1"/>
  <c r="AM107" i="1"/>
  <c r="AM80" i="1" s="1"/>
  <c r="AM20" i="1" s="1"/>
  <c r="AM18" i="1" s="1"/>
  <c r="AQ107" i="1"/>
  <c r="AQ80" i="1" s="1"/>
  <c r="AQ20" i="1" s="1"/>
  <c r="AQ18" i="1" s="1"/>
  <c r="AU107" i="1"/>
  <c r="AU80" i="1" s="1"/>
  <c r="AU20" i="1" s="1"/>
  <c r="AU18" i="1" s="1"/>
  <c r="BN107" i="1"/>
  <c r="BN80" i="1" s="1"/>
  <c r="BN20" i="1" s="1"/>
  <c r="BN18" i="1" s="1"/>
  <c r="BR107" i="1"/>
  <c r="BR80" i="1" s="1"/>
  <c r="BR20" i="1" s="1"/>
  <c r="BR18" i="1" s="1"/>
  <c r="BV107" i="1"/>
  <c r="BV80" i="1" s="1"/>
  <c r="BV20" i="1" s="1"/>
  <c r="BV18" i="1" s="1"/>
  <c r="BZ107" i="1"/>
  <c r="BZ80" i="1" s="1"/>
  <c r="BZ20" i="1" s="1"/>
  <c r="BZ18" i="1" s="1"/>
  <c r="CD107" i="1"/>
  <c r="CD80" i="1" s="1"/>
  <c r="CD20" i="1" s="1"/>
  <c r="CD18" i="1" s="1"/>
  <c r="CH107" i="1"/>
  <c r="CH80" i="1" s="1"/>
  <c r="CH20" i="1" s="1"/>
  <c r="CH18" i="1" s="1"/>
  <c r="CL107" i="1"/>
  <c r="CL80" i="1" s="1"/>
  <c r="CL20" i="1" s="1"/>
  <c r="CL18" i="1" s="1"/>
  <c r="CP107" i="1"/>
  <c r="CP80" i="1" s="1"/>
  <c r="CP20" i="1" s="1"/>
  <c r="CP18" i="1" s="1"/>
  <c r="CU107" i="1"/>
  <c r="BO107" i="1"/>
  <c r="BO80" i="1" s="1"/>
  <c r="BO20" i="1" s="1"/>
  <c r="BO18" i="1" s="1"/>
  <c r="Z107" i="1"/>
  <c r="Z80" i="1" s="1"/>
  <c r="Z20" i="1" s="1"/>
  <c r="Z18" i="1" s="1"/>
  <c r="AD107" i="1"/>
  <c r="AH107" i="1"/>
  <c r="AH80" i="1" s="1"/>
  <c r="AH20" i="1" s="1"/>
  <c r="AH18" i="1" s="1"/>
  <c r="AL107" i="1"/>
  <c r="AL80" i="1" s="1"/>
  <c r="AL20" i="1" s="1"/>
  <c r="CR107" i="1"/>
  <c r="CW107" i="1"/>
  <c r="CW80" i="1" s="1"/>
  <c r="CW20" i="1" s="1"/>
  <c r="CW18" i="1" s="1"/>
  <c r="CJ107" i="1"/>
  <c r="CJ80" i="1" s="1"/>
  <c r="CJ20" i="1" s="1"/>
  <c r="CJ18" i="1" s="1"/>
  <c r="BX107" i="1"/>
  <c r="BX80" i="1" s="1"/>
  <c r="BX20" i="1" s="1"/>
  <c r="BX18" i="1" s="1"/>
  <c r="BP107" i="1"/>
  <c r="BL107" i="1"/>
  <c r="BL80" i="1" s="1"/>
  <c r="BL20" i="1" s="1"/>
  <c r="BL18" i="1" s="1"/>
  <c r="BB107" i="1"/>
  <c r="BB80" i="1" s="1"/>
  <c r="BB20" i="1" s="1"/>
  <c r="BB18" i="1" s="1"/>
  <c r="AT107" i="1"/>
  <c r="AT80" i="1" s="1"/>
  <c r="AT20" i="1" s="1"/>
  <c r="AT18" i="1" s="1"/>
  <c r="AP107" i="1"/>
  <c r="AP80" i="1" s="1"/>
  <c r="AP20" i="1" s="1"/>
  <c r="AP18" i="1" s="1"/>
  <c r="V107" i="1"/>
  <c r="V80" i="1" s="1"/>
  <c r="V20" i="1" s="1"/>
  <c r="V18" i="1" s="1"/>
  <c r="Q107" i="1"/>
  <c r="Q80" i="1" s="1"/>
  <c r="Q20" i="1" s="1"/>
  <c r="Q18" i="1" s="1"/>
  <c r="P107" i="1"/>
  <c r="P80" i="1" s="1"/>
  <c r="P20" i="1" s="1"/>
  <c r="P18" i="1" s="1"/>
  <c r="BP168" i="1"/>
  <c r="BP24" i="1" s="1"/>
  <c r="BM175" i="1"/>
  <c r="CV109" i="1"/>
  <c r="K107" i="1"/>
  <c r="K80" i="1" s="1"/>
  <c r="K20" i="1" s="1"/>
  <c r="S107" i="1"/>
  <c r="S80" i="1" s="1"/>
  <c r="S20" i="1" s="1"/>
  <c r="S18" i="1" s="1"/>
  <c r="AV168" i="1"/>
  <c r="AV24" i="1" s="1"/>
  <c r="U94" i="1"/>
  <c r="U93" i="1" s="1"/>
  <c r="CT169" i="1"/>
  <c r="CT172" i="1"/>
  <c r="CT184" i="1"/>
  <c r="AL168" i="1"/>
  <c r="AL24" i="1" s="1"/>
  <c r="CT170" i="1"/>
  <c r="BC168" i="1"/>
  <c r="BC24" i="1" s="1"/>
  <c r="U108" i="1"/>
  <c r="AI169" i="1"/>
  <c r="AI170" i="1"/>
  <c r="CQ170" i="1" s="1"/>
  <c r="BM178" i="1"/>
  <c r="CV178" i="1" s="1"/>
  <c r="K178" i="1" s="1"/>
  <c r="U178" i="1" s="1"/>
  <c r="CT185" i="1"/>
  <c r="CT178" i="1"/>
  <c r="BF168" i="1"/>
  <c r="BF24" i="1" s="1"/>
  <c r="BM172" i="1"/>
  <c r="CS80" i="1" l="1"/>
  <c r="CS20" i="1" s="1"/>
  <c r="CS18" i="1" s="1"/>
  <c r="K186" i="1"/>
  <c r="U186" i="1" s="1"/>
  <c r="AN80" i="1"/>
  <c r="AN20" i="1" s="1"/>
  <c r="AN18" i="1" s="1"/>
  <c r="K181" i="1"/>
  <c r="U181" i="1" s="1"/>
  <c r="AS161" i="1"/>
  <c r="AS22" i="1" s="1"/>
  <c r="CQ162" i="1"/>
  <c r="CQ161" i="1" s="1"/>
  <c r="CQ22" i="1" s="1"/>
  <c r="CV175" i="1"/>
  <c r="K175" i="1" s="1"/>
  <c r="U175" i="1" s="1"/>
  <c r="R80" i="1"/>
  <c r="R20" i="1" s="1"/>
  <c r="R18" i="1" s="1"/>
  <c r="BC94" i="1"/>
  <c r="BC93" i="1" s="1"/>
  <c r="BC80" i="1" s="1"/>
  <c r="BC20" i="1" s="1"/>
  <c r="BC18" i="1" s="1"/>
  <c r="BH168" i="1"/>
  <c r="BH24" i="1" s="1"/>
  <c r="CV172" i="1"/>
  <c r="K172" i="1" s="1"/>
  <c r="U172" i="1" s="1"/>
  <c r="CQ109" i="1"/>
  <c r="CQ108" i="1" s="1"/>
  <c r="CQ107" i="1" s="1"/>
  <c r="CQ175" i="1"/>
  <c r="CV94" i="1"/>
  <c r="CV93" i="1" s="1"/>
  <c r="CU80" i="1"/>
  <c r="CU20" i="1" s="1"/>
  <c r="CU18" i="1" s="1"/>
  <c r="CT94" i="1"/>
  <c r="CT93" i="1" s="1"/>
  <c r="AS80" i="1"/>
  <c r="AS20" i="1" s="1"/>
  <c r="BP80" i="1"/>
  <c r="BP20" i="1" s="1"/>
  <c r="CR80" i="1"/>
  <c r="CR20" i="1" s="1"/>
  <c r="CR18" i="1" s="1"/>
  <c r="BM94" i="1"/>
  <c r="BM93" i="1" s="1"/>
  <c r="BM80" i="1"/>
  <c r="BM20" i="1" s="1"/>
  <c r="BW80" i="1"/>
  <c r="BW20" i="1" s="1"/>
  <c r="BW18" i="1" s="1"/>
  <c r="AD80" i="1"/>
  <c r="AD20" i="1" s="1"/>
  <c r="AD18" i="1" s="1"/>
  <c r="CG80" i="1"/>
  <c r="CG20" i="1" s="1"/>
  <c r="CG18" i="1" s="1"/>
  <c r="CQ97" i="1"/>
  <c r="CQ94" i="1" s="1"/>
  <c r="CQ93" i="1" s="1"/>
  <c r="BF80" i="1"/>
  <c r="BF20" i="1" s="1"/>
  <c r="BF18" i="1" s="1"/>
  <c r="CT80" i="1"/>
  <c r="CT20" i="1" s="1"/>
  <c r="BP18" i="1"/>
  <c r="U107" i="1"/>
  <c r="U80" i="1" s="1"/>
  <c r="U20" i="1" s="1"/>
  <c r="AV18" i="1"/>
  <c r="AL18" i="1"/>
  <c r="CQ172" i="1"/>
  <c r="CT168" i="1"/>
  <c r="CT24" i="1" s="1"/>
  <c r="CQ178" i="1"/>
  <c r="AS168" i="1"/>
  <c r="AS24" i="1" s="1"/>
  <c r="BM168" i="1"/>
  <c r="BM24" i="1" s="1"/>
  <c r="CQ169" i="1"/>
  <c r="AI168" i="1"/>
  <c r="AI24" i="1" s="1"/>
  <c r="AI18" i="1" s="1"/>
  <c r="BH110" i="1"/>
  <c r="BK108" i="1"/>
  <c r="BK107" i="1" s="1"/>
  <c r="CY110" i="1"/>
  <c r="CY108" i="1" s="1"/>
  <c r="CY107" i="1" s="1"/>
  <c r="CQ80" i="1" l="1"/>
  <c r="CQ20" i="1" s="1"/>
  <c r="CT18" i="1"/>
  <c r="AS18" i="1"/>
  <c r="BM18" i="1"/>
  <c r="CQ168" i="1"/>
  <c r="CQ24" i="1" s="1"/>
  <c r="CQ18" i="1" s="1"/>
  <c r="CY80" i="1"/>
  <c r="CY20" i="1" s="1"/>
  <c r="CY18" i="1" s="1"/>
  <c r="BK80" i="1"/>
  <c r="BK20" i="1" s="1"/>
  <c r="BK18" i="1" s="1"/>
  <c r="CV110" i="1"/>
  <c r="CV108" i="1" s="1"/>
  <c r="CV107" i="1" s="1"/>
  <c r="BH108" i="1"/>
  <c r="BH107" i="1" s="1"/>
  <c r="CV168" i="1"/>
  <c r="CV24" i="1" s="1"/>
  <c r="CV80" i="1" l="1"/>
  <c r="CV20" i="1" s="1"/>
  <c r="CV18" i="1" s="1"/>
  <c r="BH80" i="1"/>
  <c r="BH20" i="1" s="1"/>
  <c r="BH18" i="1" s="1"/>
  <c r="U168" i="1"/>
  <c r="U24" i="1" s="1"/>
  <c r="U18" i="1" s="1"/>
  <c r="K168" i="1"/>
  <c r="K24" i="1" s="1"/>
  <c r="K18" i="1" s="1"/>
</calcChain>
</file>

<file path=xl/comments1.xml><?xml version="1.0" encoding="utf-8"?>
<comments xmlns="http://schemas.openxmlformats.org/spreadsheetml/2006/main">
  <authors>
    <author>Низамова Румия Радиковна</author>
  </authors>
  <commentList>
    <comment ref="R10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Данные из формы 20 Расчет УНЦ</t>
        </r>
      </text>
    </comment>
    <comment ref="S10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Данные из формы 20 Расчет УНЦ</t>
        </r>
      </text>
    </comment>
  </commentList>
</comments>
</file>

<file path=xl/sharedStrings.xml><?xml version="1.0" encoding="utf-8"?>
<sst xmlns="http://schemas.openxmlformats.org/spreadsheetml/2006/main" count="968" uniqueCount="283">
  <si>
    <t>Приложение  № 2</t>
  </si>
  <si>
    <t>к приказу Минэнерго России</t>
  </si>
  <si>
    <t>от «05» мая 2016 г. № 380</t>
  </si>
  <si>
    <t>Форма 2. План финансирования капитальных вложений по инвестиционным проектам</t>
  </si>
  <si>
    <t xml:space="preserve">                                                               полное наименование субъекта электроэнергетики</t>
  </si>
  <si>
    <t xml:space="preserve">     Год раскрытия информации: 2024г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</si>
  <si>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</si>
  <si>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</si>
  <si>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</si>
  <si>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</si>
  <si>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</si>
  <si>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</si>
  <si>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</si>
  <si>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</si>
  <si>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документацией, млн. рублей (с НДС)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</si>
  <si>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</si>
  <si>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01.01.2021 года, млн рублей 
(с НДС) </t>
  </si>
  <si>
    <t>Оценка полной стоимости инвестиционного проекта в соответствии с УНЦ типовых технологических решений капитального строительства объектов электроэнергетики, млн. рублей (с НДС)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</si>
  <si>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</si>
  <si>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</si>
  <si>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2021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</si>
  <si>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</si>
  <si>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</si>
  <si>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 xml:space="preserve">Утвержденный план </t>
  </si>
  <si>
    <t>Предложение по корректировке утвержденного плана</t>
  </si>
  <si>
    <t>Утвержденный план</t>
  </si>
  <si>
    <t>Утвержденный план
2022 года</t>
  </si>
  <si>
    <t>Факт
2022 года</t>
  </si>
  <si>
    <t xml:space="preserve">Утвержденный план 
2023 года </t>
  </si>
  <si>
    <t>Факт 
2023 года</t>
  </si>
  <si>
    <t xml:space="preserve">Утвержденный план 
2024 года </t>
  </si>
  <si>
    <t>Предложение по корректировке утвержденного плана 
2024 года</t>
  </si>
  <si>
    <t xml:space="preserve">Утвержденный план 
2025 года 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</si>
  <si>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(N+2)</t>
    </r>
  </si>
  <si>
    <t>Утвержденный план 
2026 года</t>
  </si>
  <si>
    <t xml:space="preserve">Итого за период реализации инвестиционной программы
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</si>
  <si>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</si>
  <si>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</si>
  <si>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</si>
  <si>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</si>
  <si>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в базисном уровне цен, млн рублей 
(с НДС)</t>
  </si>
  <si>
    <t xml:space="preserve">в текущих ценах, млн рублей (с НДС) </t>
  </si>
  <si>
    <t xml:space="preserve">в прогнозных ценах соответствующих лет, млн рублей (с НДС) </t>
  </si>
  <si>
    <t xml:space="preserve">в прогнозных ценах соответствующих лет, млн рублей 
(с НДС) </t>
  </si>
  <si>
    <t>План на 01.01.2021 года (N-1)</t>
  </si>
  <si>
    <r>
      <t>План на 01.01.2022 года X</t>
    </r>
    <r>
      <rPr>
        <vertAlign val="superscript"/>
        <sz val="12"/>
        <rFont val="Times New Roman"/>
        <family val="1"/>
        <charset val="204"/>
      </rPr>
      <t>4)</t>
    </r>
  </si>
  <si>
    <t>Предложение по корректировке утвержденного плана на 01.01.2022 года X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</si>
  <si>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</si>
  <si>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</si>
  <si>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</si>
  <si>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</si>
  <si>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</si>
  <si>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</si>
  <si>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</si>
  <si>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</si>
  <si>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</si>
  <si>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</si>
  <si>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</si>
  <si>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</si>
  <si>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</si>
  <si>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</si>
  <si>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</si>
  <si>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</si>
  <si>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</si>
  <si>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</si>
  <si>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</si>
  <si>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</si>
  <si>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</si>
  <si>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</si>
  <si>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</si>
  <si>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</si>
  <si>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</si>
  <si>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</si>
  <si>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</si>
  <si>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</si>
  <si>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</si>
  <si>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</si>
  <si>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</si>
  <si>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</si>
  <si>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</si>
  <si>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</si>
  <si>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</si>
  <si>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</si>
  <si>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</si>
  <si>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</si>
  <si>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</si>
  <si>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</si>
  <si>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</si>
  <si>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Г</t>
  </si>
  <si>
    <t>-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</si>
  <si>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</si>
  <si>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</si>
  <si>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</si>
  <si>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</si>
  <si>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</si>
  <si>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</si>
  <si>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</si>
  <si>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</si>
  <si>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</si>
  <si>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</si>
  <si>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</si>
  <si>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</si>
  <si>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</si>
  <si>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</si>
  <si>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</si>
  <si>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</si>
  <si>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</si>
  <si>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</si>
  <si>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</si>
  <si>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</si>
  <si>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</si>
  <si>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</si>
  <si>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</si>
  <si>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</si>
  <si>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</si>
  <si>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</si>
  <si>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</si>
  <si>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</si>
  <si>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</si>
  <si>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</si>
  <si>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</si>
  <si>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</si>
  <si>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</si>
  <si>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</si>
  <si>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</si>
  <si>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</si>
  <si>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</si>
  <si>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</si>
  <si>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</si>
  <si>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</si>
  <si>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</si>
  <si>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</si>
  <si>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</si>
  <si>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</si>
  <si>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</si>
  <si>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</si>
  <si>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</si>
  <si>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</si>
  <si>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</si>
  <si>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</si>
  <si>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</si>
  <si>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</si>
  <si>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</si>
  <si>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т.ч:</t>
  </si>
  <si>
    <t>1.2.2.1</t>
  </si>
  <si>
    <t>нд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</si>
  <si>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</si>
  <si>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</si>
  <si>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</si>
  <si>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</si>
  <si>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</si>
  <si>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</si>
  <si>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</si>
  <si>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</si>
  <si>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</si>
  <si>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</si>
  <si>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</si>
  <si>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</si>
  <si>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</si>
  <si>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</si>
  <si>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</si>
  <si>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</si>
  <si>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</si>
  <si>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</si>
  <si>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</si>
  <si>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</si>
  <si>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</si>
  <si>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</si>
  <si>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</si>
  <si>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</si>
  <si>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</si>
  <si>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</si>
  <si>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</si>
  <si>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</si>
  <si>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</si>
  <si>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</si>
  <si>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</si>
  <si>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</si>
  <si>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</si>
  <si>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</si>
  <si>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</si>
  <si>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З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</si>
  <si>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</si>
  <si>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</si>
  <si>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</si>
  <si>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</si>
  <si>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</t>
  </si>
  <si>
    <t>З, Н</t>
  </si>
  <si>
    <t>Увеличение технических мощностей, в связи с переходом на отечественные программные продукты, исполнение Указа Президента РФ от 21.07.2020г №474, поручение ДЧ-П10-7678</t>
  </si>
  <si>
    <t>Проведение проверок потребителей физических и юридических лиц с использованием эталонных электроизме-рительных приборов с целью точных измерений.</t>
  </si>
  <si>
    <t>Исполнительный директор</t>
  </si>
  <si>
    <t>И.И. Гуреева</t>
  </si>
  <si>
    <t>П.А. Бросайло</t>
  </si>
  <si>
    <t>Заместитель генерального директора по логистике и транспорту</t>
  </si>
  <si>
    <t>Ф.М. Валиахметов</t>
  </si>
  <si>
    <t>К.Н. Свешников</t>
  </si>
  <si>
    <t>Главный инженер</t>
  </si>
  <si>
    <t>Г.В. Великанов</t>
  </si>
  <si>
    <t>А.В. Галкин</t>
  </si>
  <si>
    <t>Реконструкция ВЛ-0,4 кВ №1 от ГКТП №9, протяженновстью 0,8км в р.п. Вешкайма, Вешкаймского района, Ульяновской области</t>
  </si>
  <si>
    <t>N/УСК/73/Р10</t>
  </si>
  <si>
    <t>Реконструкция ВЛ-0,4 кВ №2 от ГКТП №5, протяженновстью 1,76км в р.п. Вешкайма, Вешкаймского района, Ульяновской области</t>
  </si>
  <si>
    <t>N/УСК/73/Р11</t>
  </si>
  <si>
    <t>Реконструкция ВЛ-10кВ яч.№17, протяженновстью 1,84км в р.п. Вешкайма, Вешкаймского района, Ульяновской области</t>
  </si>
  <si>
    <t>O/УСК/73/Р12</t>
  </si>
  <si>
    <t>Реконструкция ВЛ-0,4кВ ф.3, ф.6 от КТП №5, протяженновстью 1,075км в р.п.Ишеевка, Ульяновского района, Ульяновской области</t>
  </si>
  <si>
    <t>Q/УСК/73/Р13</t>
  </si>
  <si>
    <t>Реконструкция ВЛ-0,4кВ ф.10, ф.13 от ЗТП №19, протяженностью 1,160км в р.п.Ишеевка, Ульяновского района, Ульяновской области</t>
  </si>
  <si>
    <t>Q/УСК/73/Р14</t>
  </si>
  <si>
    <t>Реконструкция ВЛ-0,4кВ ф.1, ф.2 от КТП №10, протяженностью 2,720км в р.п.Ишеевка, Ульяновского района, Ульяновской области</t>
  </si>
  <si>
    <t>Q/УСК/73/Р15</t>
  </si>
  <si>
    <t>Реконструкция ВЛ-0,4кВ ф.1, от КТП №31, протяженностью 0,680км в р.п.Ишеевка, Ульяновского района, Ульяновской области</t>
  </si>
  <si>
    <t>Q/УСК/73/Р16</t>
  </si>
  <si>
    <t>Реконструкция ВЛ-0,4кВ ф.3, от КТП №8, протяженностью 0,840км в р.п.Ишеевка, Ульяновского района, Ульяновской области</t>
  </si>
  <si>
    <t>Q/УСК/73/Р17</t>
  </si>
  <si>
    <t xml:space="preserve">Организация интеллектуальной системы учета электрической энергии </t>
  </si>
  <si>
    <t>М/УСК/73/А7</t>
  </si>
  <si>
    <t>Строительство ВЛЗ-10 кВ, КТП в Ульяновском районе, с.Луговое</t>
  </si>
  <si>
    <t>М/УСК/73/С1</t>
  </si>
  <si>
    <t>Легковой автомобиль класса В</t>
  </si>
  <si>
    <t>М/УСК/73/П12</t>
  </si>
  <si>
    <t>Легковой автомобиль класса С</t>
  </si>
  <si>
    <t>М/УСК/73/П13</t>
  </si>
  <si>
    <t>Грузопассажирский автомобиль УАЗ 390995</t>
  </si>
  <si>
    <t>М/УСК/73/П14</t>
  </si>
  <si>
    <t>Грузопассажирский автомобиль УАЗ 390945</t>
  </si>
  <si>
    <t>М/УСК/73/П15</t>
  </si>
  <si>
    <t>Автоподъемник Чайка-Socage T318 на базе ГАЗ-С42-А43 Sadko Next</t>
  </si>
  <si>
    <t>М/УСК/73/П16</t>
  </si>
  <si>
    <t>БКМ на базе седельного тягача КАМАЗ-53504 с БКУ HTMI-086A</t>
  </si>
  <si>
    <t>Q/УСК/73/П17</t>
  </si>
  <si>
    <t>Двухосный бортовой полуприцеп НЕФАЗ 9334-10 для КАМАЗ-53504</t>
  </si>
  <si>
    <t>Q/УСК/73/П18</t>
  </si>
  <si>
    <t>Сервер с операционной системой</t>
  </si>
  <si>
    <t>М/УСК/73/П19</t>
  </si>
  <si>
    <t>Аппарат фильтрации воды</t>
  </si>
  <si>
    <t>N/УСК/73/П20</t>
  </si>
  <si>
    <t>N/УСК/73/П21</t>
  </si>
  <si>
    <t>Многофункциональный прибор энергетика СЕ602М</t>
  </si>
  <si>
    <t>О/УСК/73/П22</t>
  </si>
  <si>
    <t xml:space="preserve">     Инвестиционная программа  АО "Ульяновская сетевая компания"</t>
  </si>
  <si>
    <t>План 
2027 года</t>
  </si>
  <si>
    <t>32.31</t>
  </si>
  <si>
    <t>32.32</t>
  </si>
  <si>
    <t>32.33</t>
  </si>
  <si>
    <t>32.34</t>
  </si>
  <si>
    <t>32.35</t>
  </si>
  <si>
    <t>Техническое перевооружение ЗТП №10, ул.Свердлова 13,д/с "Рябинка", в р.п.Чердаклы, Чердаклинского района,Ульяновской обл.,Трансформатор ТМГ-250кВА</t>
  </si>
  <si>
    <t>О_УСК_73_П23</t>
  </si>
  <si>
    <t>Техническое перевооружение ЗТП №14, ул.Советская 10 в р.п.Чердаклы, Чердаклинского района,Ульяновской обл.,Трансформатор ТМГ-250кВА</t>
  </si>
  <si>
    <t>О_УСК_73_П24</t>
  </si>
  <si>
    <t>Техническое перевооружение КТП №11, ул.Октябрьская 68 в р.п.Чердаклы, Чердаклинского района,Ульяновской обл.,Трансформатор ТМГ-250кВА</t>
  </si>
  <si>
    <t>О_УСК_73_П25</t>
  </si>
  <si>
    <t>Техническое перевооружение ЗТП №13, ул.Калинина 17 в р.п.Чердаклы, Чердаклинского района,Ульяновской обл.,Трансформатор ТМГ-400кВА</t>
  </si>
  <si>
    <t>О_УСК_73_П26</t>
  </si>
  <si>
    <t>Техническое перевооружение ЗТП №40, ул.Пионерская 32 в р.п.Чердаклы, Чердаклинского района,Ульяновской обл.,Трансформатор ТМГ-400кВА</t>
  </si>
  <si>
    <t>О_УСК_73_П27</t>
  </si>
  <si>
    <t>Техническое перевооружение ЗТП №33, ул.Садовая 3 в р.п.Чердаклы, Чердаклинского района,Ульяновской обл.,Трансформатор ТМГ-400кВА</t>
  </si>
  <si>
    <t>О_УСК_73_П28</t>
  </si>
  <si>
    <t>Физическим износом трансформаторов в районных подразделениях (срок эксплуатации более 30 лет), а также дорогостоящим ремонтом (более 80% от рыночной стоимости нового оборудования).</t>
  </si>
  <si>
    <t>1.2.1.2.1</t>
  </si>
  <si>
    <t>1.2.1.2.2</t>
  </si>
  <si>
    <t>1.2.1.2.3</t>
  </si>
  <si>
    <t>1.2.1.2.4</t>
  </si>
  <si>
    <t>1.2.1.2.5</t>
  </si>
  <si>
    <t>1.2.1.2.6</t>
  </si>
  <si>
    <t xml:space="preserve">                                                                                                 Утвержденные плановые значения показателей приведены в соответствии с 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</si>
  <si>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</si>
  <si>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</si>
  <si>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</si>
  <si>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По решению суда 2023г</t>
  </si>
  <si>
    <t>По решению суда 2022г</t>
  </si>
  <si>
    <t>* - по решению областного Ульяновского суда Агентством по регулированию цен и тарифов принято решение о включении прибыли на «капитальные вложения» в размере 129,193 млн.руб. в НВВ 2024г. за 2022 и 2023 годы АО «УСК» (административные дела от 24.11.2022г. № 3а-252/2022 и от 25.09.2023г. №3а253/2023).</t>
  </si>
  <si>
    <r>
      <t>Организация интеллектуальной системы учета электрической энергии (решение суда 2022г</t>
    </r>
    <r>
      <rPr>
        <sz val="14"/>
        <color theme="1"/>
        <rFont val="Times New Roman"/>
        <family val="1"/>
        <charset val="204"/>
      </rPr>
      <t>*</t>
    </r>
    <r>
      <rPr>
        <sz val="12"/>
        <color theme="1"/>
        <rFont val="Times New Roman"/>
        <family val="1"/>
        <charset val="204"/>
      </rPr>
      <t>)</t>
    </r>
  </si>
  <si>
    <t>Организация интеллектуальной системы учета электрической энергии (решение суда 2023г*)</t>
  </si>
  <si>
    <t>Легковой автомобиль класса С (решение суда 2023г*)</t>
  </si>
  <si>
    <t>Грузопассажирский автомобиль УАЗ 390995 (решение суда 2022г*)</t>
  </si>
  <si>
    <t>Грузопассажирский автомобиль УАЗ 390995 (решение суда 2023г*)</t>
  </si>
  <si>
    <t>Грузопассажирский автомобиль УАЗ 390945 (решение суда 2022г*)</t>
  </si>
  <si>
    <t>Грузопассажирский автомобиль УАЗ 390945 (решение суда 2023г*)</t>
  </si>
  <si>
    <t>Автоподъемник Чайка-Socage T318 на базе ГАЗ-С42-А43 Sadko Next (решение суда 2022г*)</t>
  </si>
  <si>
    <t>Автоподъемник Чайка-Socage T318 на базе ГАЗ-С42-А43 Sadko Next (решение суда 2023г*)</t>
  </si>
  <si>
    <t>Робот - тренажер "Гоша" (решение суда 2023г*)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</si>
</sst>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BB9D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29">
    <xf numFmtId="0" fontId="0" fillId="0" borderId="0" xfId="0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1" fillId="0" borderId="0" xfId="0" applyFont="1"/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8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/>
    <xf numFmtId="0" fontId="11" fillId="0" borderId="0" xfId="0" applyFont="1"/>
    <xf numFmtId="49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7" fillId="0" borderId="1" xfId="2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left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/>
    <xf numFmtId="49" fontId="7" fillId="3" borderId="1" xfId="2" applyNumberFormat="1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Fill="1" applyBorder="1" applyAlignment="1">
      <alignment horizontal="center" vertical="center"/>
    </xf>
    <xf numFmtId="17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165" fontId="11" fillId="2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0" fontId="7" fillId="0" borderId="1" xfId="2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49" fontId="7" fillId="0" borderId="0" xfId="2" applyNumberFormat="1" applyFont="1" applyFill="1" applyBorder="1" applyAlignment="1">
      <alignment horizontal="center" vertical="center"/>
    </xf>
    <xf numFmtId="49" fontId="7" fillId="0" borderId="0" xfId="2" applyNumberFormat="1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49" fontId="10" fillId="4" borderId="1" xfId="2" applyNumberFormat="1" applyFont="1" applyFill="1" applyBorder="1" applyAlignment="1">
      <alignment horizontal="center" vertical="center"/>
    </xf>
    <xf numFmtId="0" fontId="10" fillId="4" borderId="1" xfId="2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164" fontId="11" fillId="4" borderId="1" xfId="0" applyNumberFormat="1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1" fontId="11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/>
    <xf numFmtId="165" fontId="11" fillId="4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 refreshError="1"/>
      <sheetData sheetId="1" refreshError="1">
        <row r="6">
          <cell r="A6" t="str">
            <v xml:space="preserve">     Инвестиционная программа  АО "Ульяновская сетевая компания"</v>
          </cell>
        </row>
        <row r="27">
          <cell r="B27" t="str">
            <v>Ульяновская область</v>
          </cell>
        </row>
        <row r="165">
          <cell r="AJ165">
            <v>0.79021249999999998</v>
          </cell>
        </row>
        <row r="166">
          <cell r="AJ166">
            <v>1.4575000000000002</v>
          </cell>
        </row>
        <row r="167">
          <cell r="AJ167">
            <v>3.5887500000000001</v>
          </cell>
        </row>
        <row r="168">
          <cell r="AJ168">
            <v>2.2522500000000001</v>
          </cell>
        </row>
        <row r="169">
          <cell r="AJ169">
            <v>5.1113333333333335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 refreshError="1">
        <row r="9">
          <cell r="A9" t="str">
            <v xml:space="preserve">     Год раскрытия информации: 2023г</v>
          </cell>
        </row>
        <row r="165">
          <cell r="AJ165">
            <v>0.67666666666666675</v>
          </cell>
        </row>
        <row r="166">
          <cell r="AJ166">
            <v>1.530375</v>
          </cell>
        </row>
        <row r="167">
          <cell r="AJ167">
            <v>2.2609125000000003</v>
          </cell>
        </row>
        <row r="168">
          <cell r="AJ168">
            <v>3.9414375000000001</v>
          </cell>
        </row>
        <row r="169">
          <cell r="AJ169">
            <v>5.3157866666666669</v>
          </cell>
        </row>
        <row r="170">
          <cell r="AJ170">
            <v>5.4100000000000002E-2</v>
          </cell>
        </row>
        <row r="171">
          <cell r="AJ171">
            <v>0.25</v>
          </cell>
        </row>
      </sheetData>
      <sheetData sheetId="3" refreshError="1"/>
      <sheetData sheetId="4" refreshError="1">
        <row r="104">
          <cell r="AB104">
            <v>108.18899999999999</v>
          </cell>
        </row>
        <row r="165">
          <cell r="AJ165">
            <v>3.2605333333333335</v>
          </cell>
        </row>
        <row r="166">
          <cell r="AJ166">
            <v>0.85261083333333343</v>
          </cell>
        </row>
        <row r="167">
          <cell r="AJ167">
            <v>17.248662500000002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A197"/>
  <sheetViews>
    <sheetView tabSelected="1" topLeftCell="A14" zoomScale="85" zoomScaleNormal="85" workbookViewId="0">
      <pane xSplit="2" ySplit="4" topLeftCell="C91" activePane="bottomRight" state="frozen"/>
      <selection activeCell="A14" sqref="A14"/>
      <selection pane="topRight" activeCell="C14" sqref="C14"/>
      <selection pane="bottomLeft" activeCell="A18" sqref="A18"/>
      <selection pane="bottomRight" activeCell="E180" sqref="E180"/>
    </sheetView>
  </sheetViews>
  <sheetFormatPr defaultColWidth="10" defaultRowHeight="15.6" outlineLevelRow="1" outlineLevelCol="1" x14ac:dyDescent="0.3"/>
  <cols>
    <col min="1" max="1" width="9.88671875" style="3" customWidth="1"/>
    <col min="2" max="2" width="65.6640625" style="3" customWidth="1"/>
    <col min="3" max="3" width="24" style="3" customWidth="1"/>
    <col min="4" max="4" width="6.109375" style="3" customWidth="1"/>
    <col min="5" max="5" width="6.6640625" style="3" customWidth="1"/>
    <col min="6" max="6" width="13" style="3" customWidth="1"/>
    <col min="7" max="7" width="16.6640625" style="3" customWidth="1"/>
    <col min="8" max="8" width="10.6640625" style="3" customWidth="1"/>
    <col min="9" max="9" width="12.88671875" style="3" customWidth="1"/>
    <col min="10" max="10" width="8.44140625" style="3" customWidth="1"/>
    <col min="11" max="11" width="9.33203125" style="3" customWidth="1"/>
    <col min="12" max="12" width="11.33203125" style="3" customWidth="1"/>
    <col min="13" max="13" width="8.33203125" style="1" customWidth="1"/>
    <col min="14" max="14" width="9" style="1" customWidth="1"/>
    <col min="15" max="15" width="13.6640625" style="1" customWidth="1"/>
    <col min="16" max="16" width="9.44140625" style="1" customWidth="1"/>
    <col min="17" max="17" width="10.5546875" style="1" customWidth="1"/>
    <col min="18" max="18" width="14.109375" style="1" customWidth="1"/>
    <col min="19" max="19" width="13.88671875" style="1" customWidth="1"/>
    <col min="20" max="20" width="15.33203125" style="1" customWidth="1"/>
    <col min="21" max="21" width="17.109375" style="1" customWidth="1"/>
    <col min="22" max="22" width="7.88671875" style="1" customWidth="1"/>
    <col min="23" max="23" width="9.109375" style="1" customWidth="1"/>
    <col min="24" max="24" width="9.88671875" style="1" customWidth="1"/>
    <col min="25" max="25" width="7.6640625" style="1" hidden="1" customWidth="1"/>
    <col min="26" max="26" width="6.5546875" style="1" hidden="1" customWidth="1"/>
    <col min="27" max="28" width="8.44140625" style="1" hidden="1" customWidth="1"/>
    <col min="29" max="29" width="6.6640625" style="1" hidden="1" customWidth="1"/>
    <col min="30" max="30" width="7.6640625" style="1" hidden="1" customWidth="1"/>
    <col min="31" max="31" width="6.5546875" style="1" hidden="1" customWidth="1"/>
    <col min="32" max="32" width="11.5546875" style="1" hidden="1" customWidth="1"/>
    <col min="33" max="33" width="13" style="1" hidden="1" customWidth="1"/>
    <col min="34" max="34" width="7.6640625" style="1" hidden="1" customWidth="1"/>
    <col min="35" max="35" width="7.5546875" style="1" customWidth="1"/>
    <col min="36" max="36" width="9.5546875" style="1" customWidth="1"/>
    <col min="37" max="37" width="10.5546875" style="1" customWidth="1"/>
    <col min="38" max="38" width="12" style="1" customWidth="1"/>
    <col min="39" max="39" width="9.33203125" style="3" customWidth="1"/>
    <col min="40" max="40" width="11.44140625" style="3" customWidth="1"/>
    <col min="41" max="41" width="9.6640625" style="3" customWidth="1"/>
    <col min="42" max="42" width="11.33203125" style="3" customWidth="1"/>
    <col min="43" max="43" width="12.33203125" style="3" customWidth="1"/>
    <col min="44" max="44" width="9.88671875" style="3" customWidth="1"/>
    <col min="45" max="45" width="8.88671875" style="3" customWidth="1" outlineLevel="1"/>
    <col min="46" max="46" width="8" style="3" customWidth="1" outlineLevel="1"/>
    <col min="47" max="47" width="9.6640625" style="3" customWidth="1" outlineLevel="1"/>
    <col min="48" max="48" width="11.5546875" style="3" customWidth="1" outlineLevel="1"/>
    <col min="49" max="49" width="8.6640625" style="3" customWidth="1" outlineLevel="1"/>
    <col min="50" max="51" width="8" style="3" customWidth="1" outlineLevel="1"/>
    <col min="52" max="52" width="10.33203125" style="3" customWidth="1" outlineLevel="1"/>
    <col min="53" max="53" width="10.6640625" style="3" customWidth="1" outlineLevel="1"/>
    <col min="54" max="54" width="8" style="3" customWidth="1" outlineLevel="1"/>
    <col min="55" max="55" width="9.33203125" style="3" customWidth="1" outlineLevel="1"/>
    <col min="56" max="56" width="8" style="3" customWidth="1" outlineLevel="1"/>
    <col min="57" max="58" width="9.6640625" style="3" customWidth="1" outlineLevel="1"/>
    <col min="59" max="59" width="8" style="3" customWidth="1" outlineLevel="1"/>
    <col min="60" max="60" width="10.109375" style="3" customWidth="1" outlineLevel="1"/>
    <col min="61" max="61" width="8" style="3" customWidth="1" outlineLevel="1"/>
    <col min="62" max="62" width="9" style="3" customWidth="1" outlineLevel="1"/>
    <col min="63" max="63" width="11.33203125" style="3" customWidth="1" outlineLevel="1"/>
    <col min="64" max="64" width="8" style="3" customWidth="1" outlineLevel="1"/>
    <col min="65" max="65" width="9.5546875" style="3" customWidth="1" outlineLevel="1"/>
    <col min="66" max="66" width="8" style="3" customWidth="1" outlineLevel="1"/>
    <col min="67" max="67" width="9.6640625" style="3" customWidth="1" outlineLevel="1"/>
    <col min="68" max="68" width="10.6640625" style="3" customWidth="1" outlineLevel="1"/>
    <col min="69" max="69" width="8" style="3" customWidth="1" outlineLevel="1"/>
    <col min="70" max="71" width="8" style="3" hidden="1" customWidth="1" outlineLevel="1"/>
    <col min="72" max="72" width="9.5546875" style="3" hidden="1" customWidth="1" outlineLevel="1"/>
    <col min="73" max="73" width="11.33203125" style="3" hidden="1" customWidth="1" outlineLevel="1"/>
    <col min="74" max="74" width="8" style="3" hidden="1" customWidth="1" outlineLevel="1"/>
    <col min="75" max="75" width="8.88671875" style="3" customWidth="1" outlineLevel="1"/>
    <col min="76" max="76" width="8" style="3" customWidth="1" outlineLevel="1"/>
    <col min="77" max="77" width="8.109375" style="3" customWidth="1" outlineLevel="1"/>
    <col min="78" max="78" width="9.88671875" style="3" customWidth="1" outlineLevel="1"/>
    <col min="79" max="79" width="8" style="3" customWidth="1" outlineLevel="1"/>
    <col min="80" max="81" width="8" style="3" hidden="1" customWidth="1" outlineLevel="1"/>
    <col min="82" max="82" width="9.5546875" style="3" hidden="1" customWidth="1" outlineLevel="1"/>
    <col min="83" max="83" width="11.33203125" style="3" hidden="1" customWidth="1" outlineLevel="1"/>
    <col min="84" max="84" width="8" style="3" hidden="1" customWidth="1" outlineLevel="1"/>
    <col min="85" max="85" width="8.88671875" style="3" customWidth="1" outlineLevel="1"/>
    <col min="86" max="86" width="8" style="3" customWidth="1" outlineLevel="1"/>
    <col min="87" max="87" width="8.109375" style="3" customWidth="1" outlineLevel="1"/>
    <col min="88" max="88" width="9.88671875" style="3" customWidth="1" outlineLevel="1"/>
    <col min="89" max="89" width="8" style="3" customWidth="1" outlineLevel="1"/>
    <col min="90" max="91" width="8" style="3" hidden="1" customWidth="1" outlineLevel="1"/>
    <col min="92" max="92" width="9.5546875" style="3" hidden="1" customWidth="1" outlineLevel="1"/>
    <col min="93" max="93" width="11.33203125" style="3" hidden="1" customWidth="1" outlineLevel="1"/>
    <col min="94" max="94" width="8" style="3" hidden="1" customWidth="1" outlineLevel="1"/>
    <col min="95" max="95" width="8.88671875" style="3" customWidth="1"/>
    <col min="96" max="96" width="9" style="3" customWidth="1"/>
    <col min="97" max="97" width="9.6640625" style="3" customWidth="1"/>
    <col min="98" max="98" width="11.6640625" style="3" customWidth="1"/>
    <col min="99" max="99" width="8" style="3" customWidth="1"/>
    <col min="100" max="100" width="10.5546875" style="3" customWidth="1"/>
    <col min="101" max="101" width="9.6640625" style="3" customWidth="1"/>
    <col min="102" max="102" width="13.109375" style="3" customWidth="1"/>
    <col min="103" max="103" width="12.6640625" style="3" customWidth="1"/>
    <col min="104" max="104" width="10.6640625" style="3" customWidth="1"/>
    <col min="105" max="105" width="47.6640625" style="3" customWidth="1"/>
    <col min="106" max="16384" width="10" style="3"/>
  </cols>
  <sheetData>
    <row r="1" spans="1:105" ht="18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AH1" s="2"/>
      <c r="AM1" s="1"/>
      <c r="AN1" s="1"/>
      <c r="AO1" s="1"/>
      <c r="DA1" s="2" t="s">
        <v>0</v>
      </c>
    </row>
    <row r="2" spans="1:105" ht="18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AH2" s="4"/>
      <c r="AM2" s="1"/>
      <c r="AN2" s="1"/>
      <c r="AO2" s="1"/>
      <c r="DA2" s="4" t="s">
        <v>1</v>
      </c>
    </row>
    <row r="3" spans="1:105" ht="18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AH3" s="4"/>
      <c r="AM3" s="1"/>
      <c r="AN3" s="1"/>
      <c r="AO3" s="1"/>
      <c r="DA3" s="4" t="s">
        <v>2</v>
      </c>
    </row>
    <row r="4" spans="1:105" ht="17.399999999999999" x14ac:dyDescent="0.3">
      <c r="A4" s="104" t="s">
        <v>3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M4" s="1"/>
      <c r="AN4" s="1"/>
      <c r="AO4" s="1"/>
    </row>
    <row r="5" spans="1:105" ht="17.399999999999999" x14ac:dyDescent="0.3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</row>
    <row r="6" spans="1:105" ht="18" x14ac:dyDescent="0.3">
      <c r="A6" s="106" t="s">
        <v>240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</row>
    <row r="7" spans="1:105" ht="18.75" customHeight="1" x14ac:dyDescent="0.3">
      <c r="A7" s="107" t="s">
        <v>4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</row>
    <row r="8" spans="1:105" ht="18" x14ac:dyDescent="0.35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M8" s="1"/>
      <c r="AN8" s="1"/>
      <c r="AO8" s="1"/>
      <c r="DA8" s="4"/>
    </row>
    <row r="9" spans="1:105" ht="18" x14ac:dyDescent="0.35">
      <c r="A9" s="103" t="s">
        <v>5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</row>
    <row r="10" spans="1:105" ht="17.399999999999999" x14ac:dyDescent="0.3">
      <c r="A10" s="104"/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4"/>
      <c r="CH10" s="94"/>
      <c r="CI10" s="94"/>
      <c r="CJ10" s="94"/>
      <c r="CK10" s="94"/>
      <c r="CL10" s="94"/>
      <c r="CM10" s="94"/>
      <c r="CN10" s="94"/>
      <c r="CO10" s="94"/>
      <c r="CP10" s="94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</row>
    <row r="11" spans="1:105" ht="18" x14ac:dyDescent="0.35">
      <c r="A11" s="10"/>
      <c r="B11" s="10"/>
      <c r="C11" s="10" t="s">
        <v>266</v>
      </c>
      <c r="D11" s="10"/>
      <c r="E11" s="10"/>
      <c r="F11" s="10"/>
      <c r="G11" s="10"/>
      <c r="H11" s="10"/>
      <c r="J11" s="10"/>
      <c r="K11" s="10"/>
      <c r="L11" s="10"/>
      <c r="M11" s="10"/>
      <c r="N11" s="10"/>
      <c r="O11" s="10"/>
      <c r="P11" s="10" t="s">
        <v>6</v>
      </c>
      <c r="Q11" s="11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x14ac:dyDescent="0.3">
      <c r="A12" s="108" t="s">
        <v>7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</row>
    <row r="13" spans="1:105" x14ac:dyDescent="0.3">
      <c r="A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Z13" s="13"/>
    </row>
    <row r="14" spans="1:105" ht="82.2" customHeight="1" x14ac:dyDescent="0.3">
      <c r="A14" s="109" t="s">
        <v>8</v>
      </c>
      <c r="B14" s="109" t="s">
        <v>9</v>
      </c>
      <c r="C14" s="109" t="s">
        <v>10</v>
      </c>
      <c r="D14" s="110" t="s">
        <v>11</v>
      </c>
      <c r="E14" s="110" t="s">
        <v>12</v>
      </c>
      <c r="F14" s="111" t="s">
        <v>13</v>
      </c>
      <c r="G14" s="112"/>
      <c r="H14" s="109" t="s">
        <v>14</v>
      </c>
      <c r="I14" s="109"/>
      <c r="J14" s="109"/>
      <c r="K14" s="109"/>
      <c r="L14" s="109"/>
      <c r="M14" s="109"/>
      <c r="N14" s="113" t="s">
        <v>15</v>
      </c>
      <c r="O14" s="116" t="s">
        <v>16</v>
      </c>
      <c r="P14" s="109" t="s">
        <v>17</v>
      </c>
      <c r="Q14" s="109"/>
      <c r="R14" s="109"/>
      <c r="S14" s="109"/>
      <c r="T14" s="109" t="s">
        <v>18</v>
      </c>
      <c r="U14" s="109"/>
      <c r="V14" s="126" t="s">
        <v>19</v>
      </c>
      <c r="W14" s="127"/>
      <c r="X14" s="128"/>
      <c r="Y14" s="109" t="s">
        <v>20</v>
      </c>
      <c r="Z14" s="109"/>
      <c r="AA14" s="109"/>
      <c r="AB14" s="109"/>
      <c r="AC14" s="109"/>
      <c r="AD14" s="109"/>
      <c r="AE14" s="109"/>
      <c r="AF14" s="109"/>
      <c r="AG14" s="109"/>
      <c r="AH14" s="109"/>
      <c r="AI14" s="109" t="s">
        <v>21</v>
      </c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  <c r="CD14" s="109"/>
      <c r="CE14" s="109"/>
      <c r="CF14" s="109"/>
      <c r="CG14" s="109"/>
      <c r="CH14" s="109"/>
      <c r="CI14" s="109"/>
      <c r="CJ14" s="109"/>
      <c r="CK14" s="109"/>
      <c r="CL14" s="109"/>
      <c r="CM14" s="109"/>
      <c r="CN14" s="109"/>
      <c r="CO14" s="109"/>
      <c r="CP14" s="109"/>
      <c r="CQ14" s="109"/>
      <c r="CR14" s="109"/>
      <c r="CS14" s="109"/>
      <c r="CT14" s="109"/>
      <c r="CU14" s="109"/>
      <c r="CV14" s="109"/>
      <c r="CW14" s="109"/>
      <c r="CX14" s="109"/>
      <c r="CY14" s="109"/>
      <c r="CZ14" s="109"/>
      <c r="DA14" s="122" t="s">
        <v>22</v>
      </c>
    </row>
    <row r="15" spans="1:105" ht="49.95" customHeight="1" x14ac:dyDescent="0.3">
      <c r="A15" s="109"/>
      <c r="B15" s="109"/>
      <c r="C15" s="109"/>
      <c r="D15" s="110"/>
      <c r="E15" s="110"/>
      <c r="F15" s="116" t="s">
        <v>23</v>
      </c>
      <c r="G15" s="116" t="s">
        <v>24</v>
      </c>
      <c r="H15" s="111" t="s">
        <v>25</v>
      </c>
      <c r="I15" s="118"/>
      <c r="J15" s="112"/>
      <c r="K15" s="119" t="s">
        <v>24</v>
      </c>
      <c r="L15" s="120"/>
      <c r="M15" s="121"/>
      <c r="N15" s="114"/>
      <c r="O15" s="125"/>
      <c r="P15" s="109" t="s">
        <v>25</v>
      </c>
      <c r="Q15" s="109"/>
      <c r="R15" s="109" t="s">
        <v>24</v>
      </c>
      <c r="S15" s="109"/>
      <c r="T15" s="109"/>
      <c r="U15" s="109"/>
      <c r="V15" s="119"/>
      <c r="W15" s="120"/>
      <c r="X15" s="121"/>
      <c r="Y15" s="109" t="s">
        <v>25</v>
      </c>
      <c r="Z15" s="109"/>
      <c r="AA15" s="109"/>
      <c r="AB15" s="109"/>
      <c r="AC15" s="109"/>
      <c r="AD15" s="109" t="s">
        <v>24</v>
      </c>
      <c r="AE15" s="109"/>
      <c r="AF15" s="109"/>
      <c r="AG15" s="109"/>
      <c r="AH15" s="109"/>
      <c r="AI15" s="111" t="s">
        <v>26</v>
      </c>
      <c r="AJ15" s="118"/>
      <c r="AK15" s="118"/>
      <c r="AL15" s="118"/>
      <c r="AM15" s="112"/>
      <c r="AN15" s="111" t="s">
        <v>27</v>
      </c>
      <c r="AO15" s="118"/>
      <c r="AP15" s="118"/>
      <c r="AQ15" s="118"/>
      <c r="AR15" s="112"/>
      <c r="AS15" s="111" t="s">
        <v>28</v>
      </c>
      <c r="AT15" s="118"/>
      <c r="AU15" s="118"/>
      <c r="AV15" s="118"/>
      <c r="AW15" s="112"/>
      <c r="AX15" s="111" t="s">
        <v>29</v>
      </c>
      <c r="AY15" s="118"/>
      <c r="AZ15" s="118"/>
      <c r="BA15" s="118"/>
      <c r="BB15" s="112"/>
      <c r="BC15" s="111" t="s">
        <v>30</v>
      </c>
      <c r="BD15" s="118"/>
      <c r="BE15" s="118"/>
      <c r="BF15" s="118"/>
      <c r="BG15" s="112"/>
      <c r="BH15" s="111" t="s">
        <v>31</v>
      </c>
      <c r="BI15" s="118"/>
      <c r="BJ15" s="118"/>
      <c r="BK15" s="118"/>
      <c r="BL15" s="112"/>
      <c r="BM15" s="111" t="s">
        <v>32</v>
      </c>
      <c r="BN15" s="118"/>
      <c r="BO15" s="118"/>
      <c r="BP15" s="118"/>
      <c r="BQ15" s="112"/>
      <c r="BR15" s="111" t="s">
        <v>33</v>
      </c>
      <c r="BS15" s="118"/>
      <c r="BT15" s="118"/>
      <c r="BU15" s="118"/>
      <c r="BV15" s="112"/>
      <c r="BW15" s="111" t="s">
        <v>34</v>
      </c>
      <c r="BX15" s="118"/>
      <c r="BY15" s="118"/>
      <c r="BZ15" s="118"/>
      <c r="CA15" s="112"/>
      <c r="CB15" s="111" t="s">
        <v>33</v>
      </c>
      <c r="CC15" s="118"/>
      <c r="CD15" s="118"/>
      <c r="CE15" s="118"/>
      <c r="CF15" s="112"/>
      <c r="CG15" s="111" t="s">
        <v>241</v>
      </c>
      <c r="CH15" s="118"/>
      <c r="CI15" s="118"/>
      <c r="CJ15" s="118"/>
      <c r="CK15" s="112"/>
      <c r="CL15" s="111" t="s">
        <v>33</v>
      </c>
      <c r="CM15" s="118"/>
      <c r="CN15" s="118"/>
      <c r="CO15" s="118"/>
      <c r="CP15" s="112"/>
      <c r="CQ15" s="111" t="s">
        <v>35</v>
      </c>
      <c r="CR15" s="118"/>
      <c r="CS15" s="118"/>
      <c r="CT15" s="118"/>
      <c r="CU15" s="112"/>
      <c r="CV15" s="111" t="s">
        <v>36</v>
      </c>
      <c r="CW15" s="118"/>
      <c r="CX15" s="118"/>
      <c r="CY15" s="118"/>
      <c r="CZ15" s="112"/>
      <c r="DA15" s="123"/>
    </row>
    <row r="16" spans="1:105" ht="80.400000000000006" customHeight="1" x14ac:dyDescent="0.3">
      <c r="A16" s="109"/>
      <c r="B16" s="109"/>
      <c r="C16" s="109"/>
      <c r="D16" s="110"/>
      <c r="E16" s="110"/>
      <c r="F16" s="117"/>
      <c r="G16" s="117"/>
      <c r="H16" s="14" t="s">
        <v>37</v>
      </c>
      <c r="I16" s="14" t="s">
        <v>38</v>
      </c>
      <c r="J16" s="14" t="s">
        <v>39</v>
      </c>
      <c r="K16" s="14" t="s">
        <v>40</v>
      </c>
      <c r="L16" s="14" t="s">
        <v>38</v>
      </c>
      <c r="M16" s="14" t="s">
        <v>39</v>
      </c>
      <c r="N16" s="115"/>
      <c r="O16" s="117"/>
      <c r="P16" s="14" t="s">
        <v>41</v>
      </c>
      <c r="Q16" s="14" t="s">
        <v>42</v>
      </c>
      <c r="R16" s="14" t="s">
        <v>41</v>
      </c>
      <c r="S16" s="14" t="s">
        <v>43</v>
      </c>
      <c r="T16" s="15" t="s">
        <v>25</v>
      </c>
      <c r="U16" s="15" t="s">
        <v>24</v>
      </c>
      <c r="V16" s="14" t="s">
        <v>44</v>
      </c>
      <c r="W16" s="14" t="s">
        <v>45</v>
      </c>
      <c r="X16" s="14" t="s">
        <v>46</v>
      </c>
      <c r="Y16" s="14" t="s">
        <v>47</v>
      </c>
      <c r="Z16" s="14" t="s">
        <v>48</v>
      </c>
      <c r="AA16" s="14" t="s">
        <v>49</v>
      </c>
      <c r="AB16" s="16" t="s">
        <v>50</v>
      </c>
      <c r="AC16" s="16" t="s">
        <v>51</v>
      </c>
      <c r="AD16" s="14" t="s">
        <v>47</v>
      </c>
      <c r="AE16" s="14" t="s">
        <v>48</v>
      </c>
      <c r="AF16" s="14" t="s">
        <v>49</v>
      </c>
      <c r="AG16" s="16" t="s">
        <v>50</v>
      </c>
      <c r="AH16" s="16" t="s">
        <v>51</v>
      </c>
      <c r="AI16" s="14" t="s">
        <v>47</v>
      </c>
      <c r="AJ16" s="14" t="s">
        <v>48</v>
      </c>
      <c r="AK16" s="14" t="s">
        <v>49</v>
      </c>
      <c r="AL16" s="16" t="s">
        <v>50</v>
      </c>
      <c r="AM16" s="16" t="s">
        <v>51</v>
      </c>
      <c r="AN16" s="14" t="s">
        <v>47</v>
      </c>
      <c r="AO16" s="14" t="s">
        <v>48</v>
      </c>
      <c r="AP16" s="14" t="s">
        <v>49</v>
      </c>
      <c r="AQ16" s="16" t="s">
        <v>50</v>
      </c>
      <c r="AR16" s="16" t="s">
        <v>51</v>
      </c>
      <c r="AS16" s="14" t="s">
        <v>47</v>
      </c>
      <c r="AT16" s="14" t="s">
        <v>48</v>
      </c>
      <c r="AU16" s="14" t="s">
        <v>49</v>
      </c>
      <c r="AV16" s="16" t="s">
        <v>50</v>
      </c>
      <c r="AW16" s="16" t="s">
        <v>51</v>
      </c>
      <c r="AX16" s="14" t="s">
        <v>47</v>
      </c>
      <c r="AY16" s="14" t="s">
        <v>48</v>
      </c>
      <c r="AZ16" s="14" t="s">
        <v>49</v>
      </c>
      <c r="BA16" s="16" t="s">
        <v>50</v>
      </c>
      <c r="BB16" s="16" t="s">
        <v>51</v>
      </c>
      <c r="BC16" s="14" t="s">
        <v>47</v>
      </c>
      <c r="BD16" s="14" t="s">
        <v>48</v>
      </c>
      <c r="BE16" s="14" t="s">
        <v>49</v>
      </c>
      <c r="BF16" s="16" t="s">
        <v>50</v>
      </c>
      <c r="BG16" s="16" t="s">
        <v>51</v>
      </c>
      <c r="BH16" s="14" t="s">
        <v>47</v>
      </c>
      <c r="BI16" s="14" t="s">
        <v>48</v>
      </c>
      <c r="BJ16" s="14" t="s">
        <v>49</v>
      </c>
      <c r="BK16" s="16" t="s">
        <v>50</v>
      </c>
      <c r="BL16" s="16" t="s">
        <v>51</v>
      </c>
      <c r="BM16" s="14" t="s">
        <v>47</v>
      </c>
      <c r="BN16" s="14" t="s">
        <v>48</v>
      </c>
      <c r="BO16" s="14" t="s">
        <v>49</v>
      </c>
      <c r="BP16" s="16" t="s">
        <v>50</v>
      </c>
      <c r="BQ16" s="16" t="s">
        <v>51</v>
      </c>
      <c r="BR16" s="14" t="s">
        <v>47</v>
      </c>
      <c r="BS16" s="14" t="s">
        <v>48</v>
      </c>
      <c r="BT16" s="14" t="s">
        <v>49</v>
      </c>
      <c r="BU16" s="16" t="s">
        <v>50</v>
      </c>
      <c r="BV16" s="16" t="s">
        <v>51</v>
      </c>
      <c r="BW16" s="14" t="s">
        <v>47</v>
      </c>
      <c r="BX16" s="14" t="s">
        <v>48</v>
      </c>
      <c r="BY16" s="14" t="s">
        <v>49</v>
      </c>
      <c r="BZ16" s="16" t="s">
        <v>50</v>
      </c>
      <c r="CA16" s="16" t="s">
        <v>51</v>
      </c>
      <c r="CB16" s="14" t="s">
        <v>47</v>
      </c>
      <c r="CC16" s="14" t="s">
        <v>48</v>
      </c>
      <c r="CD16" s="14" t="s">
        <v>49</v>
      </c>
      <c r="CE16" s="16" t="s">
        <v>50</v>
      </c>
      <c r="CF16" s="16" t="s">
        <v>51</v>
      </c>
      <c r="CG16" s="98" t="s">
        <v>47</v>
      </c>
      <c r="CH16" s="98" t="s">
        <v>48</v>
      </c>
      <c r="CI16" s="98" t="s">
        <v>49</v>
      </c>
      <c r="CJ16" s="99" t="s">
        <v>50</v>
      </c>
      <c r="CK16" s="99" t="s">
        <v>51</v>
      </c>
      <c r="CL16" s="96" t="s">
        <v>47</v>
      </c>
      <c r="CM16" s="96" t="s">
        <v>48</v>
      </c>
      <c r="CN16" s="96" t="s">
        <v>49</v>
      </c>
      <c r="CO16" s="97" t="s">
        <v>50</v>
      </c>
      <c r="CP16" s="97" t="s">
        <v>51</v>
      </c>
      <c r="CQ16" s="14" t="s">
        <v>47</v>
      </c>
      <c r="CR16" s="14" t="s">
        <v>48</v>
      </c>
      <c r="CS16" s="14" t="s">
        <v>49</v>
      </c>
      <c r="CT16" s="16" t="s">
        <v>50</v>
      </c>
      <c r="CU16" s="16" t="s">
        <v>51</v>
      </c>
      <c r="CV16" s="14" t="s">
        <v>47</v>
      </c>
      <c r="CW16" s="14" t="s">
        <v>48</v>
      </c>
      <c r="CX16" s="14" t="s">
        <v>49</v>
      </c>
      <c r="CY16" s="16" t="s">
        <v>50</v>
      </c>
      <c r="CZ16" s="14" t="s">
        <v>51</v>
      </c>
      <c r="DA16" s="124"/>
    </row>
    <row r="17" spans="1:105" ht="19.5" customHeight="1" x14ac:dyDescent="0.3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7">
        <v>11</v>
      </c>
      <c r="L17" s="17">
        <v>12</v>
      </c>
      <c r="M17" s="17">
        <v>13</v>
      </c>
      <c r="N17" s="17">
        <v>14</v>
      </c>
      <c r="O17" s="17">
        <v>15</v>
      </c>
      <c r="P17" s="18" t="s">
        <v>52</v>
      </c>
      <c r="Q17" s="18" t="s">
        <v>53</v>
      </c>
      <c r="R17" s="18" t="s">
        <v>54</v>
      </c>
      <c r="S17" s="18" t="s">
        <v>55</v>
      </c>
      <c r="T17" s="17">
        <v>17</v>
      </c>
      <c r="U17" s="17">
        <v>18</v>
      </c>
      <c r="V17" s="17">
        <v>19</v>
      </c>
      <c r="W17" s="17">
        <v>20</v>
      </c>
      <c r="X17" s="17">
        <v>21</v>
      </c>
      <c r="Y17" s="17">
        <v>22</v>
      </c>
      <c r="Z17" s="17">
        <v>23</v>
      </c>
      <c r="AA17" s="17">
        <v>24</v>
      </c>
      <c r="AB17" s="17">
        <v>25</v>
      </c>
      <c r="AC17" s="17">
        <v>26</v>
      </c>
      <c r="AD17" s="17">
        <v>27</v>
      </c>
      <c r="AE17" s="17">
        <v>28</v>
      </c>
      <c r="AF17" s="17">
        <v>29</v>
      </c>
      <c r="AG17" s="17">
        <v>30</v>
      </c>
      <c r="AH17" s="17">
        <v>31</v>
      </c>
      <c r="AI17" s="18" t="s">
        <v>56</v>
      </c>
      <c r="AJ17" s="18" t="s">
        <v>57</v>
      </c>
      <c r="AK17" s="18" t="s">
        <v>58</v>
      </c>
      <c r="AL17" s="18" t="s">
        <v>59</v>
      </c>
      <c r="AM17" s="18" t="s">
        <v>60</v>
      </c>
      <c r="AN17" s="18" t="s">
        <v>61</v>
      </c>
      <c r="AO17" s="18" t="s">
        <v>62</v>
      </c>
      <c r="AP17" s="18" t="s">
        <v>63</v>
      </c>
      <c r="AQ17" s="18" t="s">
        <v>64</v>
      </c>
      <c r="AR17" s="18" t="s">
        <v>65</v>
      </c>
      <c r="AS17" s="18" t="s">
        <v>66</v>
      </c>
      <c r="AT17" s="18" t="s">
        <v>67</v>
      </c>
      <c r="AU17" s="18" t="s">
        <v>68</v>
      </c>
      <c r="AV17" s="18" t="s">
        <v>69</v>
      </c>
      <c r="AW17" s="18" t="s">
        <v>70</v>
      </c>
      <c r="AX17" s="18" t="s">
        <v>71</v>
      </c>
      <c r="AY17" s="18" t="s">
        <v>72</v>
      </c>
      <c r="AZ17" s="18" t="s">
        <v>73</v>
      </c>
      <c r="BA17" s="18" t="s">
        <v>74</v>
      </c>
      <c r="BB17" s="18" t="s">
        <v>75</v>
      </c>
      <c r="BC17" s="18" t="s">
        <v>76</v>
      </c>
      <c r="BD17" s="18" t="s">
        <v>77</v>
      </c>
      <c r="BE17" s="18" t="s">
        <v>78</v>
      </c>
      <c r="BF17" s="18" t="s">
        <v>79</v>
      </c>
      <c r="BG17" s="18" t="s">
        <v>80</v>
      </c>
      <c r="BH17" s="18" t="s">
        <v>81</v>
      </c>
      <c r="BI17" s="18" t="s">
        <v>82</v>
      </c>
      <c r="BJ17" s="18" t="s">
        <v>83</v>
      </c>
      <c r="BK17" s="18" t="s">
        <v>84</v>
      </c>
      <c r="BL17" s="18" t="s">
        <v>85</v>
      </c>
      <c r="BM17" s="18" t="s">
        <v>76</v>
      </c>
      <c r="BN17" s="18" t="s">
        <v>77</v>
      </c>
      <c r="BO17" s="18" t="s">
        <v>78</v>
      </c>
      <c r="BP17" s="18" t="s">
        <v>79</v>
      </c>
      <c r="BQ17" s="18" t="s">
        <v>80</v>
      </c>
      <c r="BR17" s="18" t="s">
        <v>81</v>
      </c>
      <c r="BS17" s="18" t="s">
        <v>82</v>
      </c>
      <c r="BT17" s="18" t="s">
        <v>83</v>
      </c>
      <c r="BU17" s="18" t="s">
        <v>84</v>
      </c>
      <c r="BV17" s="18" t="s">
        <v>85</v>
      </c>
      <c r="BW17" s="18" t="s">
        <v>76</v>
      </c>
      <c r="BX17" s="18" t="s">
        <v>77</v>
      </c>
      <c r="BY17" s="18" t="s">
        <v>78</v>
      </c>
      <c r="BZ17" s="18" t="s">
        <v>79</v>
      </c>
      <c r="CA17" s="18" t="s">
        <v>80</v>
      </c>
      <c r="CB17" s="18" t="s">
        <v>81</v>
      </c>
      <c r="CC17" s="18" t="s">
        <v>82</v>
      </c>
      <c r="CD17" s="18" t="s">
        <v>83</v>
      </c>
      <c r="CE17" s="18" t="s">
        <v>84</v>
      </c>
      <c r="CF17" s="18" t="s">
        <v>85</v>
      </c>
      <c r="CG17" s="18" t="s">
        <v>242</v>
      </c>
      <c r="CH17" s="18" t="s">
        <v>243</v>
      </c>
      <c r="CI17" s="18" t="s">
        <v>244</v>
      </c>
      <c r="CJ17" s="18" t="s">
        <v>245</v>
      </c>
      <c r="CK17" s="18" t="s">
        <v>246</v>
      </c>
      <c r="CL17" s="18" t="s">
        <v>81</v>
      </c>
      <c r="CM17" s="18" t="s">
        <v>82</v>
      </c>
      <c r="CN17" s="18" t="s">
        <v>83</v>
      </c>
      <c r="CO17" s="18" t="s">
        <v>84</v>
      </c>
      <c r="CP17" s="18" t="s">
        <v>85</v>
      </c>
      <c r="CQ17" s="17">
        <v>33</v>
      </c>
      <c r="CR17" s="17">
        <v>34</v>
      </c>
      <c r="CS17" s="17">
        <v>35</v>
      </c>
      <c r="CT17" s="17">
        <v>36</v>
      </c>
      <c r="CU17" s="17">
        <v>37</v>
      </c>
      <c r="CV17" s="17">
        <v>38</v>
      </c>
      <c r="CW17" s="17">
        <v>39</v>
      </c>
      <c r="CX17" s="17">
        <v>40</v>
      </c>
      <c r="CY17" s="17">
        <v>41</v>
      </c>
      <c r="CZ17" s="17">
        <v>42</v>
      </c>
      <c r="DA17" s="17">
        <v>43</v>
      </c>
    </row>
    <row r="18" spans="1:105" s="26" customFormat="1" x14ac:dyDescent="0.3">
      <c r="A18" s="19" t="s">
        <v>86</v>
      </c>
      <c r="B18" s="20" t="s">
        <v>87</v>
      </c>
      <c r="C18" s="21" t="s">
        <v>88</v>
      </c>
      <c r="D18" s="21"/>
      <c r="E18" s="21"/>
      <c r="F18" s="21"/>
      <c r="G18" s="21"/>
      <c r="H18" s="22">
        <f>SUM(H19:H24)</f>
        <v>736.81073399999991</v>
      </c>
      <c r="I18" s="23">
        <f t="shared" ref="I18:CX18" si="0">SUM(I19:I24)</f>
        <v>0</v>
      </c>
      <c r="J18" s="21" t="s">
        <v>89</v>
      </c>
      <c r="K18" s="21">
        <f t="shared" si="0"/>
        <v>946.97551659599992</v>
      </c>
      <c r="L18" s="22">
        <f t="shared" si="0"/>
        <v>0</v>
      </c>
      <c r="M18" s="21" t="s">
        <v>89</v>
      </c>
      <c r="N18" s="23">
        <f t="shared" si="0"/>
        <v>0</v>
      </c>
      <c r="O18" s="23">
        <f t="shared" si="0"/>
        <v>0</v>
      </c>
      <c r="P18" s="23">
        <f t="shared" si="0"/>
        <v>0</v>
      </c>
      <c r="Q18" s="22">
        <f t="shared" si="0"/>
        <v>646.15721652317438</v>
      </c>
      <c r="R18" s="22">
        <f t="shared" si="0"/>
        <v>1810.4615655599998</v>
      </c>
      <c r="S18" s="22">
        <f t="shared" si="0"/>
        <v>2220.3279747071888</v>
      </c>
      <c r="T18" s="22">
        <f t="shared" si="0"/>
        <v>736.81073399999991</v>
      </c>
      <c r="U18" s="22">
        <f t="shared" si="0"/>
        <v>946.97551659599992</v>
      </c>
      <c r="V18" s="23">
        <f t="shared" si="0"/>
        <v>0</v>
      </c>
      <c r="W18" s="23">
        <f t="shared" si="0"/>
        <v>0</v>
      </c>
      <c r="X18" s="23">
        <f t="shared" si="0"/>
        <v>0</v>
      </c>
      <c r="Y18" s="23">
        <f t="shared" si="0"/>
        <v>0</v>
      </c>
      <c r="Z18" s="23">
        <f t="shared" si="0"/>
        <v>0</v>
      </c>
      <c r="AA18" s="23">
        <f t="shared" si="0"/>
        <v>0</v>
      </c>
      <c r="AB18" s="23">
        <f t="shared" si="0"/>
        <v>0</v>
      </c>
      <c r="AC18" s="23">
        <f t="shared" si="0"/>
        <v>0</v>
      </c>
      <c r="AD18" s="22">
        <f t="shared" si="0"/>
        <v>0</v>
      </c>
      <c r="AE18" s="22">
        <f t="shared" si="0"/>
        <v>0</v>
      </c>
      <c r="AF18" s="22">
        <f t="shared" si="0"/>
        <v>0</v>
      </c>
      <c r="AG18" s="22">
        <f t="shared" si="0"/>
        <v>0</v>
      </c>
      <c r="AH18" s="22">
        <f t="shared" si="0"/>
        <v>0</v>
      </c>
      <c r="AI18" s="22">
        <f t="shared" si="0"/>
        <v>22.758324999999999</v>
      </c>
      <c r="AJ18" s="23">
        <f t="shared" si="0"/>
        <v>0</v>
      </c>
      <c r="AK18" s="23">
        <f t="shared" si="0"/>
        <v>0</v>
      </c>
      <c r="AL18" s="22">
        <f t="shared" si="0"/>
        <v>22.758324999999999</v>
      </c>
      <c r="AM18" s="23">
        <f t="shared" si="0"/>
        <v>0</v>
      </c>
      <c r="AN18" s="22">
        <f t="shared" si="0"/>
        <v>38.204187028</v>
      </c>
      <c r="AO18" s="23">
        <f t="shared" si="0"/>
        <v>0</v>
      </c>
      <c r="AP18" s="23">
        <f t="shared" si="0"/>
        <v>0</v>
      </c>
      <c r="AQ18" s="22">
        <f t="shared" si="0"/>
        <v>38.204187028</v>
      </c>
      <c r="AR18" s="23">
        <f t="shared" si="0"/>
        <v>0</v>
      </c>
      <c r="AS18" s="22">
        <f t="shared" si="0"/>
        <v>129.100157</v>
      </c>
      <c r="AT18" s="23">
        <f t="shared" si="0"/>
        <v>0</v>
      </c>
      <c r="AU18" s="23">
        <f t="shared" si="0"/>
        <v>0</v>
      </c>
      <c r="AV18" s="22">
        <f t="shared" si="0"/>
        <v>129.100157</v>
      </c>
      <c r="AW18" s="23">
        <f t="shared" si="0"/>
        <v>0</v>
      </c>
      <c r="AX18" s="22">
        <f t="shared" si="0"/>
        <v>42.821223388</v>
      </c>
      <c r="AY18" s="23">
        <f t="shared" si="0"/>
        <v>0</v>
      </c>
      <c r="AZ18" s="23">
        <f t="shared" si="0"/>
        <v>0</v>
      </c>
      <c r="BA18" s="22">
        <f t="shared" si="0"/>
        <v>42.821223388</v>
      </c>
      <c r="BB18" s="23">
        <f t="shared" si="0"/>
        <v>0</v>
      </c>
      <c r="BC18" s="22">
        <f t="shared" si="0"/>
        <v>134.22693900000002</v>
      </c>
      <c r="BD18" s="23">
        <f t="shared" si="0"/>
        <v>0</v>
      </c>
      <c r="BE18" s="23">
        <f t="shared" si="0"/>
        <v>0</v>
      </c>
      <c r="BF18" s="22">
        <f t="shared" si="0"/>
        <v>134.22693900000002</v>
      </c>
      <c r="BG18" s="23">
        <f t="shared" si="0"/>
        <v>0</v>
      </c>
      <c r="BH18" s="22">
        <f t="shared" si="0"/>
        <v>281.63748992799998</v>
      </c>
      <c r="BI18" s="23">
        <f t="shared" si="0"/>
        <v>0</v>
      </c>
      <c r="BJ18" s="23">
        <f t="shared" si="0"/>
        <v>0</v>
      </c>
      <c r="BK18" s="22">
        <f t="shared" si="0"/>
        <v>281.63748992799998</v>
      </c>
      <c r="BL18" s="23">
        <f t="shared" si="0"/>
        <v>0</v>
      </c>
      <c r="BM18" s="22">
        <f t="shared" si="0"/>
        <v>155.36587000000003</v>
      </c>
      <c r="BN18" s="23">
        <f t="shared" si="0"/>
        <v>0</v>
      </c>
      <c r="BO18" s="23">
        <f t="shared" si="0"/>
        <v>0</v>
      </c>
      <c r="BP18" s="22">
        <f t="shared" si="0"/>
        <v>155.36587000000003</v>
      </c>
      <c r="BQ18" s="23">
        <f t="shared" si="0"/>
        <v>0</v>
      </c>
      <c r="BR18" s="22">
        <f t="shared" si="0"/>
        <v>0</v>
      </c>
      <c r="BS18" s="22">
        <f t="shared" si="0"/>
        <v>0</v>
      </c>
      <c r="BT18" s="22">
        <f t="shared" si="0"/>
        <v>0</v>
      </c>
      <c r="BU18" s="22">
        <f t="shared" si="0"/>
        <v>0</v>
      </c>
      <c r="BV18" s="22">
        <f t="shared" si="0"/>
        <v>0</v>
      </c>
      <c r="BW18" s="22">
        <f t="shared" si="0"/>
        <v>157.277906</v>
      </c>
      <c r="BX18" s="23">
        <f t="shared" si="0"/>
        <v>0</v>
      </c>
      <c r="BY18" s="23">
        <f t="shared" si="0"/>
        <v>0</v>
      </c>
      <c r="BZ18" s="22">
        <f t="shared" si="0"/>
        <v>157.277906</v>
      </c>
      <c r="CA18" s="23">
        <f t="shared" si="0"/>
        <v>0</v>
      </c>
      <c r="CB18" s="22">
        <f t="shared" si="0"/>
        <v>0</v>
      </c>
      <c r="CC18" s="22">
        <f t="shared" si="0"/>
        <v>0</v>
      </c>
      <c r="CD18" s="22">
        <f t="shared" si="0"/>
        <v>0</v>
      </c>
      <c r="CE18" s="22">
        <f t="shared" si="0"/>
        <v>0</v>
      </c>
      <c r="CF18" s="22">
        <f t="shared" si="0"/>
        <v>0</v>
      </c>
      <c r="CG18" s="22">
        <f t="shared" ref="CG18:CP18" si="1">SUM(CG19:CG24)</f>
        <v>221.5009464</v>
      </c>
      <c r="CH18" s="23">
        <f t="shared" si="1"/>
        <v>0</v>
      </c>
      <c r="CI18" s="23">
        <f t="shared" si="1"/>
        <v>0</v>
      </c>
      <c r="CJ18" s="22">
        <f t="shared" si="1"/>
        <v>221.5009464</v>
      </c>
      <c r="CK18" s="23">
        <f t="shared" si="1"/>
        <v>0</v>
      </c>
      <c r="CL18" s="22">
        <f t="shared" si="1"/>
        <v>0</v>
      </c>
      <c r="CM18" s="22">
        <f t="shared" si="1"/>
        <v>0</v>
      </c>
      <c r="CN18" s="22">
        <f t="shared" si="1"/>
        <v>0</v>
      </c>
      <c r="CO18" s="22">
        <f t="shared" si="1"/>
        <v>0</v>
      </c>
      <c r="CP18" s="22">
        <f t="shared" si="1"/>
        <v>0</v>
      </c>
      <c r="CQ18" s="22">
        <f t="shared" si="0"/>
        <v>820.23014339999986</v>
      </c>
      <c r="CR18" s="23">
        <f t="shared" si="0"/>
        <v>0</v>
      </c>
      <c r="CS18" s="23">
        <f t="shared" si="0"/>
        <v>0</v>
      </c>
      <c r="CT18" s="22">
        <f t="shared" si="0"/>
        <v>820.23014339999986</v>
      </c>
      <c r="CU18" s="23">
        <f t="shared" si="0"/>
        <v>0</v>
      </c>
      <c r="CV18" s="22">
        <f t="shared" si="0"/>
        <v>896.8076227439999</v>
      </c>
      <c r="CW18" s="24">
        <f t="shared" si="0"/>
        <v>0</v>
      </c>
      <c r="CX18" s="24">
        <f t="shared" si="0"/>
        <v>0</v>
      </c>
      <c r="CY18" s="22">
        <f>SUM(CY19:CY24)</f>
        <v>896.8076227439999</v>
      </c>
      <c r="CZ18" s="24">
        <f>SUM(CZ19:CZ24)</f>
        <v>0</v>
      </c>
      <c r="DA18" s="25"/>
    </row>
    <row r="19" spans="1:105" x14ac:dyDescent="0.3">
      <c r="A19" s="27" t="s">
        <v>90</v>
      </c>
      <c r="B19" s="28" t="s">
        <v>91</v>
      </c>
      <c r="C19" s="29" t="s">
        <v>88</v>
      </c>
      <c r="D19" s="29"/>
      <c r="E19" s="29"/>
      <c r="F19" s="29"/>
      <c r="G19" s="29"/>
      <c r="H19" s="30">
        <f>H27</f>
        <v>0</v>
      </c>
      <c r="I19" s="31">
        <f t="shared" ref="I19:CX19" si="2">I27</f>
        <v>0</v>
      </c>
      <c r="J19" s="30" t="str">
        <f t="shared" si="2"/>
        <v>-</v>
      </c>
      <c r="K19" s="30">
        <f t="shared" si="2"/>
        <v>0</v>
      </c>
      <c r="L19" s="30">
        <f t="shared" si="2"/>
        <v>0</v>
      </c>
      <c r="M19" s="30" t="str">
        <f t="shared" si="2"/>
        <v>-</v>
      </c>
      <c r="N19" s="31">
        <f t="shared" si="2"/>
        <v>0</v>
      </c>
      <c r="O19" s="31">
        <f t="shared" si="2"/>
        <v>0</v>
      </c>
      <c r="P19" s="31">
        <f t="shared" si="2"/>
        <v>0</v>
      </c>
      <c r="Q19" s="31">
        <f t="shared" si="2"/>
        <v>0</v>
      </c>
      <c r="R19" s="30">
        <f t="shared" si="2"/>
        <v>0</v>
      </c>
      <c r="S19" s="30">
        <f t="shared" si="2"/>
        <v>0</v>
      </c>
      <c r="T19" s="30">
        <f t="shared" si="2"/>
        <v>0</v>
      </c>
      <c r="U19" s="31">
        <f t="shared" si="2"/>
        <v>0</v>
      </c>
      <c r="V19" s="31">
        <f t="shared" si="2"/>
        <v>0</v>
      </c>
      <c r="W19" s="31">
        <f t="shared" si="2"/>
        <v>0</v>
      </c>
      <c r="X19" s="31">
        <f t="shared" si="2"/>
        <v>0</v>
      </c>
      <c r="Y19" s="31">
        <f t="shared" si="2"/>
        <v>0</v>
      </c>
      <c r="Z19" s="31">
        <f t="shared" si="2"/>
        <v>0</v>
      </c>
      <c r="AA19" s="31">
        <f t="shared" si="2"/>
        <v>0</v>
      </c>
      <c r="AB19" s="31">
        <f t="shared" si="2"/>
        <v>0</v>
      </c>
      <c r="AC19" s="31">
        <f t="shared" si="2"/>
        <v>0</v>
      </c>
      <c r="AD19" s="30">
        <f t="shared" si="2"/>
        <v>0</v>
      </c>
      <c r="AE19" s="30">
        <f t="shared" si="2"/>
        <v>0</v>
      </c>
      <c r="AF19" s="30">
        <f t="shared" si="2"/>
        <v>0</v>
      </c>
      <c r="AG19" s="30">
        <f t="shared" si="2"/>
        <v>0</v>
      </c>
      <c r="AH19" s="30">
        <f t="shared" si="2"/>
        <v>0</v>
      </c>
      <c r="AI19" s="30">
        <f t="shared" si="2"/>
        <v>0</v>
      </c>
      <c r="AJ19" s="31">
        <f t="shared" si="2"/>
        <v>0</v>
      </c>
      <c r="AK19" s="31">
        <f t="shared" si="2"/>
        <v>0</v>
      </c>
      <c r="AL19" s="30">
        <f t="shared" si="2"/>
        <v>0</v>
      </c>
      <c r="AM19" s="31">
        <f t="shared" si="2"/>
        <v>0</v>
      </c>
      <c r="AN19" s="30">
        <f t="shared" si="2"/>
        <v>0</v>
      </c>
      <c r="AO19" s="30">
        <f t="shared" si="2"/>
        <v>0</v>
      </c>
      <c r="AP19" s="30">
        <f t="shared" si="2"/>
        <v>0</v>
      </c>
      <c r="AQ19" s="30">
        <f t="shared" si="2"/>
        <v>0</v>
      </c>
      <c r="AR19" s="30">
        <f t="shared" si="2"/>
        <v>0</v>
      </c>
      <c r="AS19" s="30">
        <f t="shared" si="2"/>
        <v>0</v>
      </c>
      <c r="AT19" s="31">
        <f t="shared" si="2"/>
        <v>0</v>
      </c>
      <c r="AU19" s="31">
        <f t="shared" si="2"/>
        <v>0</v>
      </c>
      <c r="AV19" s="30">
        <f t="shared" si="2"/>
        <v>0</v>
      </c>
      <c r="AW19" s="31">
        <f t="shared" si="2"/>
        <v>0</v>
      </c>
      <c r="AX19" s="30">
        <f t="shared" si="2"/>
        <v>0</v>
      </c>
      <c r="AY19" s="31">
        <f t="shared" si="2"/>
        <v>0</v>
      </c>
      <c r="AZ19" s="31">
        <f t="shared" si="2"/>
        <v>0</v>
      </c>
      <c r="BA19" s="30">
        <f t="shared" si="2"/>
        <v>0</v>
      </c>
      <c r="BB19" s="31">
        <f t="shared" si="2"/>
        <v>0</v>
      </c>
      <c r="BC19" s="30">
        <f t="shared" si="2"/>
        <v>0</v>
      </c>
      <c r="BD19" s="31">
        <f t="shared" si="2"/>
        <v>0</v>
      </c>
      <c r="BE19" s="31">
        <f t="shared" si="2"/>
        <v>0</v>
      </c>
      <c r="BF19" s="30">
        <f t="shared" si="2"/>
        <v>0</v>
      </c>
      <c r="BG19" s="31">
        <f t="shared" si="2"/>
        <v>0</v>
      </c>
      <c r="BH19" s="30">
        <f t="shared" si="2"/>
        <v>0</v>
      </c>
      <c r="BI19" s="31">
        <f t="shared" si="2"/>
        <v>0</v>
      </c>
      <c r="BJ19" s="31">
        <f t="shared" si="2"/>
        <v>0</v>
      </c>
      <c r="BK19" s="30">
        <f t="shared" si="2"/>
        <v>0</v>
      </c>
      <c r="BL19" s="31">
        <f t="shared" si="2"/>
        <v>0</v>
      </c>
      <c r="BM19" s="30">
        <f t="shared" si="2"/>
        <v>0</v>
      </c>
      <c r="BN19" s="31">
        <f t="shared" si="2"/>
        <v>0</v>
      </c>
      <c r="BO19" s="31">
        <f t="shared" si="2"/>
        <v>0</v>
      </c>
      <c r="BP19" s="30">
        <f t="shared" si="2"/>
        <v>0</v>
      </c>
      <c r="BQ19" s="31">
        <f t="shared" si="2"/>
        <v>0</v>
      </c>
      <c r="BR19" s="30">
        <f t="shared" si="2"/>
        <v>0</v>
      </c>
      <c r="BS19" s="30">
        <f t="shared" si="2"/>
        <v>0</v>
      </c>
      <c r="BT19" s="30">
        <f t="shared" si="2"/>
        <v>0</v>
      </c>
      <c r="BU19" s="30">
        <f t="shared" si="2"/>
        <v>0</v>
      </c>
      <c r="BV19" s="30">
        <f t="shared" si="2"/>
        <v>0</v>
      </c>
      <c r="BW19" s="30">
        <f t="shared" si="2"/>
        <v>0</v>
      </c>
      <c r="BX19" s="31">
        <f t="shared" si="2"/>
        <v>0</v>
      </c>
      <c r="BY19" s="31">
        <f t="shared" si="2"/>
        <v>0</v>
      </c>
      <c r="BZ19" s="30">
        <f t="shared" si="2"/>
        <v>0</v>
      </c>
      <c r="CA19" s="31">
        <f t="shared" si="2"/>
        <v>0</v>
      </c>
      <c r="CB19" s="30">
        <f t="shared" si="2"/>
        <v>0</v>
      </c>
      <c r="CC19" s="30">
        <f t="shared" si="2"/>
        <v>0</v>
      </c>
      <c r="CD19" s="30">
        <f t="shared" si="2"/>
        <v>0</v>
      </c>
      <c r="CE19" s="30">
        <f t="shared" si="2"/>
        <v>0</v>
      </c>
      <c r="CF19" s="30">
        <f t="shared" si="2"/>
        <v>0</v>
      </c>
      <c r="CG19" s="30">
        <f t="shared" ref="CG19:CP19" si="3">CG27</f>
        <v>0</v>
      </c>
      <c r="CH19" s="31">
        <f t="shared" si="3"/>
        <v>0</v>
      </c>
      <c r="CI19" s="31">
        <f t="shared" si="3"/>
        <v>0</v>
      </c>
      <c r="CJ19" s="30">
        <f t="shared" si="3"/>
        <v>0</v>
      </c>
      <c r="CK19" s="31">
        <f t="shared" si="3"/>
        <v>0</v>
      </c>
      <c r="CL19" s="30">
        <f t="shared" si="3"/>
        <v>0</v>
      </c>
      <c r="CM19" s="30">
        <f t="shared" si="3"/>
        <v>0</v>
      </c>
      <c r="CN19" s="30">
        <f t="shared" si="3"/>
        <v>0</v>
      </c>
      <c r="CO19" s="30">
        <f t="shared" si="3"/>
        <v>0</v>
      </c>
      <c r="CP19" s="30">
        <f t="shared" si="3"/>
        <v>0</v>
      </c>
      <c r="CQ19" s="30">
        <f t="shared" si="2"/>
        <v>0</v>
      </c>
      <c r="CR19" s="31">
        <f t="shared" si="2"/>
        <v>0</v>
      </c>
      <c r="CS19" s="31">
        <f t="shared" si="2"/>
        <v>0</v>
      </c>
      <c r="CT19" s="30">
        <f t="shared" si="2"/>
        <v>0</v>
      </c>
      <c r="CU19" s="31">
        <f t="shared" si="2"/>
        <v>0</v>
      </c>
      <c r="CV19" s="30">
        <f t="shared" si="2"/>
        <v>0</v>
      </c>
      <c r="CW19" s="30">
        <f t="shared" si="2"/>
        <v>0</v>
      </c>
      <c r="CX19" s="30">
        <f t="shared" si="2"/>
        <v>0</v>
      </c>
      <c r="CY19" s="30">
        <f>CY27</f>
        <v>0</v>
      </c>
      <c r="CZ19" s="30">
        <f>CZ27</f>
        <v>0</v>
      </c>
      <c r="DA19" s="32"/>
    </row>
    <row r="20" spans="1:105" ht="31.2" x14ac:dyDescent="0.3">
      <c r="A20" s="27" t="s">
        <v>92</v>
      </c>
      <c r="B20" s="28" t="s">
        <v>93</v>
      </c>
      <c r="C20" s="29" t="s">
        <v>88</v>
      </c>
      <c r="D20" s="29"/>
      <c r="E20" s="29"/>
      <c r="F20" s="29"/>
      <c r="G20" s="29"/>
      <c r="H20" s="33">
        <f>H80</f>
        <v>630.33215699999994</v>
      </c>
      <c r="I20" s="31">
        <f t="shared" ref="I20:CX20" si="4">I80</f>
        <v>0</v>
      </c>
      <c r="J20" s="34" t="str">
        <f t="shared" si="4"/>
        <v>-</v>
      </c>
      <c r="K20" s="33">
        <f t="shared" si="4"/>
        <v>751.43180492799991</v>
      </c>
      <c r="L20" s="33">
        <f t="shared" si="4"/>
        <v>0</v>
      </c>
      <c r="M20" s="34" t="str">
        <f t="shared" si="4"/>
        <v>-</v>
      </c>
      <c r="N20" s="31">
        <f t="shared" si="4"/>
        <v>0</v>
      </c>
      <c r="O20" s="31">
        <f t="shared" si="4"/>
        <v>0</v>
      </c>
      <c r="P20" s="31">
        <f t="shared" si="4"/>
        <v>0</v>
      </c>
      <c r="Q20" s="33">
        <f t="shared" si="4"/>
        <v>644.76533113413279</v>
      </c>
      <c r="R20" s="33">
        <f t="shared" si="4"/>
        <v>1810.4615655599998</v>
      </c>
      <c r="S20" s="33">
        <f t="shared" si="4"/>
        <v>2219.5481615111889</v>
      </c>
      <c r="T20" s="33">
        <f t="shared" si="4"/>
        <v>630.33215699999994</v>
      </c>
      <c r="U20" s="33">
        <f t="shared" si="4"/>
        <v>751.43180492799991</v>
      </c>
      <c r="V20" s="31">
        <f t="shared" si="4"/>
        <v>0</v>
      </c>
      <c r="W20" s="31">
        <f t="shared" si="4"/>
        <v>0</v>
      </c>
      <c r="X20" s="31">
        <f t="shared" si="4"/>
        <v>0</v>
      </c>
      <c r="Y20" s="31">
        <f t="shared" si="4"/>
        <v>0</v>
      </c>
      <c r="Z20" s="31">
        <f t="shared" si="4"/>
        <v>0</v>
      </c>
      <c r="AA20" s="31">
        <f t="shared" si="4"/>
        <v>0</v>
      </c>
      <c r="AB20" s="31">
        <f t="shared" si="4"/>
        <v>0</v>
      </c>
      <c r="AC20" s="31">
        <f t="shared" si="4"/>
        <v>0</v>
      </c>
      <c r="AD20" s="33">
        <f t="shared" si="4"/>
        <v>0</v>
      </c>
      <c r="AE20" s="33">
        <f t="shared" si="4"/>
        <v>0</v>
      </c>
      <c r="AF20" s="33">
        <f t="shared" si="4"/>
        <v>0</v>
      </c>
      <c r="AG20" s="33">
        <f t="shared" si="4"/>
        <v>0</v>
      </c>
      <c r="AH20" s="33">
        <f t="shared" si="4"/>
        <v>0</v>
      </c>
      <c r="AI20" s="33">
        <f t="shared" si="4"/>
        <v>5.6182699999999999</v>
      </c>
      <c r="AJ20" s="31">
        <f t="shared" si="4"/>
        <v>0</v>
      </c>
      <c r="AK20" s="31">
        <f t="shared" si="4"/>
        <v>0</v>
      </c>
      <c r="AL20" s="33">
        <f t="shared" si="4"/>
        <v>5.6182699999999999</v>
      </c>
      <c r="AM20" s="31">
        <f t="shared" si="4"/>
        <v>0</v>
      </c>
      <c r="AN20" s="33">
        <f t="shared" si="4"/>
        <v>36.210981359999998</v>
      </c>
      <c r="AO20" s="31">
        <f t="shared" si="4"/>
        <v>0</v>
      </c>
      <c r="AP20" s="31">
        <f t="shared" si="4"/>
        <v>0</v>
      </c>
      <c r="AQ20" s="33">
        <f t="shared" si="4"/>
        <v>36.210981359999998</v>
      </c>
      <c r="AR20" s="31">
        <f t="shared" si="4"/>
        <v>0</v>
      </c>
      <c r="AS20" s="33">
        <f t="shared" si="4"/>
        <v>111.54306</v>
      </c>
      <c r="AT20" s="31">
        <f t="shared" si="4"/>
        <v>0</v>
      </c>
      <c r="AU20" s="31">
        <f t="shared" si="4"/>
        <v>0</v>
      </c>
      <c r="AV20" s="33">
        <f t="shared" si="4"/>
        <v>111.54306</v>
      </c>
      <c r="AW20" s="31">
        <f t="shared" si="4"/>
        <v>0</v>
      </c>
      <c r="AX20" s="33">
        <f t="shared" si="4"/>
        <v>42.821223388</v>
      </c>
      <c r="AY20" s="31">
        <f t="shared" si="4"/>
        <v>0</v>
      </c>
      <c r="AZ20" s="31">
        <f t="shared" si="4"/>
        <v>0</v>
      </c>
      <c r="BA20" s="33">
        <f t="shared" si="4"/>
        <v>42.821223388</v>
      </c>
      <c r="BB20" s="31">
        <f t="shared" si="4"/>
        <v>0</v>
      </c>
      <c r="BC20" s="33">
        <f t="shared" si="4"/>
        <v>116.104568</v>
      </c>
      <c r="BD20" s="31">
        <f t="shared" si="4"/>
        <v>0</v>
      </c>
      <c r="BE20" s="31">
        <f t="shared" si="4"/>
        <v>0</v>
      </c>
      <c r="BF20" s="33">
        <f t="shared" si="4"/>
        <v>116.104568</v>
      </c>
      <c r="BG20" s="31">
        <f t="shared" si="4"/>
        <v>0</v>
      </c>
      <c r="BH20" s="33">
        <f t="shared" si="4"/>
        <v>219.49088192799996</v>
      </c>
      <c r="BI20" s="31">
        <f t="shared" si="4"/>
        <v>0</v>
      </c>
      <c r="BJ20" s="31">
        <f t="shared" si="4"/>
        <v>0</v>
      </c>
      <c r="BK20" s="33">
        <f t="shared" si="4"/>
        <v>219.49088192799996</v>
      </c>
      <c r="BL20" s="31">
        <f t="shared" si="4"/>
        <v>0</v>
      </c>
      <c r="BM20" s="33">
        <f t="shared" si="4"/>
        <v>129.73170200000001</v>
      </c>
      <c r="BN20" s="31">
        <f t="shared" si="4"/>
        <v>0</v>
      </c>
      <c r="BO20" s="31">
        <f t="shared" si="4"/>
        <v>0</v>
      </c>
      <c r="BP20" s="33">
        <f t="shared" si="4"/>
        <v>129.73170200000001</v>
      </c>
      <c r="BQ20" s="31">
        <f t="shared" si="4"/>
        <v>0</v>
      </c>
      <c r="BR20" s="33">
        <f t="shared" si="4"/>
        <v>0</v>
      </c>
      <c r="BS20" s="33">
        <f t="shared" si="4"/>
        <v>0</v>
      </c>
      <c r="BT20" s="33">
        <f t="shared" si="4"/>
        <v>0</v>
      </c>
      <c r="BU20" s="33">
        <f t="shared" si="4"/>
        <v>0</v>
      </c>
      <c r="BV20" s="33">
        <f t="shared" si="4"/>
        <v>0</v>
      </c>
      <c r="BW20" s="33">
        <f t="shared" si="4"/>
        <v>129.25301999999999</v>
      </c>
      <c r="BX20" s="31">
        <f t="shared" si="4"/>
        <v>0</v>
      </c>
      <c r="BY20" s="31">
        <f t="shared" si="4"/>
        <v>0</v>
      </c>
      <c r="BZ20" s="33">
        <f t="shared" si="4"/>
        <v>129.25301999999999</v>
      </c>
      <c r="CA20" s="31">
        <f t="shared" si="4"/>
        <v>0</v>
      </c>
      <c r="CB20" s="33">
        <f t="shared" si="4"/>
        <v>0</v>
      </c>
      <c r="CC20" s="33">
        <f t="shared" si="4"/>
        <v>0</v>
      </c>
      <c r="CD20" s="33">
        <f t="shared" si="4"/>
        <v>0</v>
      </c>
      <c r="CE20" s="33">
        <f t="shared" si="4"/>
        <v>0</v>
      </c>
      <c r="CF20" s="33">
        <f t="shared" si="4"/>
        <v>0</v>
      </c>
      <c r="CG20" s="33">
        <f t="shared" ref="CG20:CP20" si="5">CG80</f>
        <v>143.7561024</v>
      </c>
      <c r="CH20" s="31">
        <f t="shared" si="5"/>
        <v>0</v>
      </c>
      <c r="CI20" s="31">
        <f t="shared" si="5"/>
        <v>0</v>
      </c>
      <c r="CJ20" s="33">
        <f t="shared" si="5"/>
        <v>143.7561024</v>
      </c>
      <c r="CK20" s="31">
        <f t="shared" si="5"/>
        <v>0</v>
      </c>
      <c r="CL20" s="33">
        <f t="shared" si="5"/>
        <v>0</v>
      </c>
      <c r="CM20" s="33">
        <f t="shared" si="5"/>
        <v>0</v>
      </c>
      <c r="CN20" s="33">
        <f t="shared" si="5"/>
        <v>0</v>
      </c>
      <c r="CO20" s="33">
        <f t="shared" si="5"/>
        <v>0</v>
      </c>
      <c r="CP20" s="33">
        <f t="shared" si="5"/>
        <v>0</v>
      </c>
      <c r="CQ20" s="33">
        <f t="shared" si="4"/>
        <v>636.00672239999994</v>
      </c>
      <c r="CR20" s="31">
        <f t="shared" si="4"/>
        <v>0</v>
      </c>
      <c r="CS20" s="31">
        <f t="shared" si="4"/>
        <v>0</v>
      </c>
      <c r="CT20" s="33">
        <f t="shared" si="4"/>
        <v>636.00672239999994</v>
      </c>
      <c r="CU20" s="31">
        <f t="shared" si="4"/>
        <v>0</v>
      </c>
      <c r="CV20" s="33">
        <f t="shared" si="4"/>
        <v>701.26391107599989</v>
      </c>
      <c r="CW20" s="30">
        <f t="shared" si="4"/>
        <v>0</v>
      </c>
      <c r="CX20" s="30">
        <f t="shared" si="4"/>
        <v>0</v>
      </c>
      <c r="CY20" s="33">
        <f>CY80</f>
        <v>701.26391107599989</v>
      </c>
      <c r="CZ20" s="30">
        <f>CZ80</f>
        <v>0</v>
      </c>
      <c r="DA20" s="32"/>
    </row>
    <row r="21" spans="1:105" ht="58.95" customHeight="1" x14ac:dyDescent="0.3">
      <c r="A21" s="27" t="s">
        <v>94</v>
      </c>
      <c r="B21" s="35" t="s">
        <v>95</v>
      </c>
      <c r="C21" s="29" t="s">
        <v>88</v>
      </c>
      <c r="D21" s="29"/>
      <c r="E21" s="29"/>
      <c r="F21" s="29"/>
      <c r="G21" s="29"/>
      <c r="H21" s="30">
        <f>H152</f>
        <v>0</v>
      </c>
      <c r="I21" s="31">
        <f t="shared" ref="I21:CX21" si="6">I152</f>
        <v>0</v>
      </c>
      <c r="J21" s="30" t="str">
        <f t="shared" si="6"/>
        <v>-</v>
      </c>
      <c r="K21" s="30">
        <f t="shared" si="6"/>
        <v>0</v>
      </c>
      <c r="L21" s="30">
        <f t="shared" si="6"/>
        <v>0</v>
      </c>
      <c r="M21" s="30" t="str">
        <f t="shared" si="6"/>
        <v>-</v>
      </c>
      <c r="N21" s="31">
        <f t="shared" si="6"/>
        <v>0</v>
      </c>
      <c r="O21" s="31">
        <f t="shared" si="6"/>
        <v>0</v>
      </c>
      <c r="P21" s="30">
        <f t="shared" si="6"/>
        <v>0</v>
      </c>
      <c r="Q21" s="31">
        <f t="shared" si="6"/>
        <v>0</v>
      </c>
      <c r="R21" s="30">
        <f t="shared" si="6"/>
        <v>0</v>
      </c>
      <c r="S21" s="30">
        <f t="shared" si="6"/>
        <v>0</v>
      </c>
      <c r="T21" s="30">
        <f t="shared" si="6"/>
        <v>0</v>
      </c>
      <c r="U21" s="31">
        <f t="shared" si="6"/>
        <v>0</v>
      </c>
      <c r="V21" s="31">
        <f t="shared" si="6"/>
        <v>0</v>
      </c>
      <c r="W21" s="31">
        <f t="shared" si="6"/>
        <v>0</v>
      </c>
      <c r="X21" s="31">
        <f t="shared" si="6"/>
        <v>0</v>
      </c>
      <c r="Y21" s="31">
        <f t="shared" si="6"/>
        <v>0</v>
      </c>
      <c r="Z21" s="31">
        <f t="shared" si="6"/>
        <v>0</v>
      </c>
      <c r="AA21" s="31">
        <f t="shared" si="6"/>
        <v>0</v>
      </c>
      <c r="AB21" s="31">
        <f t="shared" si="6"/>
        <v>0</v>
      </c>
      <c r="AC21" s="31">
        <f t="shared" si="6"/>
        <v>0</v>
      </c>
      <c r="AD21" s="30">
        <f t="shared" si="6"/>
        <v>0</v>
      </c>
      <c r="AE21" s="30">
        <f t="shared" si="6"/>
        <v>0</v>
      </c>
      <c r="AF21" s="30">
        <f t="shared" si="6"/>
        <v>0</v>
      </c>
      <c r="AG21" s="30">
        <f t="shared" si="6"/>
        <v>0</v>
      </c>
      <c r="AH21" s="30">
        <f t="shared" si="6"/>
        <v>0</v>
      </c>
      <c r="AI21" s="30">
        <f t="shared" si="6"/>
        <v>0</v>
      </c>
      <c r="AJ21" s="31">
        <f t="shared" si="6"/>
        <v>0</v>
      </c>
      <c r="AK21" s="31">
        <f t="shared" si="6"/>
        <v>0</v>
      </c>
      <c r="AL21" s="30">
        <f t="shared" si="6"/>
        <v>0</v>
      </c>
      <c r="AM21" s="31">
        <f t="shared" si="6"/>
        <v>0</v>
      </c>
      <c r="AN21" s="30">
        <f t="shared" si="6"/>
        <v>0</v>
      </c>
      <c r="AO21" s="30">
        <f t="shared" si="6"/>
        <v>0</v>
      </c>
      <c r="AP21" s="30">
        <f t="shared" si="6"/>
        <v>0</v>
      </c>
      <c r="AQ21" s="30">
        <f t="shared" si="6"/>
        <v>0</v>
      </c>
      <c r="AR21" s="30">
        <f t="shared" si="6"/>
        <v>0</v>
      </c>
      <c r="AS21" s="30">
        <f t="shared" si="6"/>
        <v>0</v>
      </c>
      <c r="AT21" s="31">
        <f t="shared" si="6"/>
        <v>0</v>
      </c>
      <c r="AU21" s="31">
        <f t="shared" si="6"/>
        <v>0</v>
      </c>
      <c r="AV21" s="30">
        <f t="shared" si="6"/>
        <v>0</v>
      </c>
      <c r="AW21" s="31">
        <f t="shared" si="6"/>
        <v>0</v>
      </c>
      <c r="AX21" s="30">
        <f t="shared" si="6"/>
        <v>0</v>
      </c>
      <c r="AY21" s="31">
        <f t="shared" si="6"/>
        <v>0</v>
      </c>
      <c r="AZ21" s="31">
        <f t="shared" si="6"/>
        <v>0</v>
      </c>
      <c r="BA21" s="30">
        <f t="shared" si="6"/>
        <v>0</v>
      </c>
      <c r="BB21" s="31">
        <f t="shared" si="6"/>
        <v>0</v>
      </c>
      <c r="BC21" s="30">
        <f t="shared" si="6"/>
        <v>0</v>
      </c>
      <c r="BD21" s="31">
        <f t="shared" si="6"/>
        <v>0</v>
      </c>
      <c r="BE21" s="31">
        <f t="shared" si="6"/>
        <v>0</v>
      </c>
      <c r="BF21" s="30">
        <f t="shared" si="6"/>
        <v>0</v>
      </c>
      <c r="BG21" s="31">
        <f t="shared" si="6"/>
        <v>0</v>
      </c>
      <c r="BH21" s="30">
        <f t="shared" si="6"/>
        <v>0</v>
      </c>
      <c r="BI21" s="31">
        <f t="shared" si="6"/>
        <v>0</v>
      </c>
      <c r="BJ21" s="31">
        <f t="shared" si="6"/>
        <v>0</v>
      </c>
      <c r="BK21" s="30">
        <f t="shared" si="6"/>
        <v>0</v>
      </c>
      <c r="BL21" s="31">
        <f t="shared" si="6"/>
        <v>0</v>
      </c>
      <c r="BM21" s="30">
        <f t="shared" si="6"/>
        <v>0</v>
      </c>
      <c r="BN21" s="31">
        <f t="shared" si="6"/>
        <v>0</v>
      </c>
      <c r="BO21" s="31">
        <f t="shared" si="6"/>
        <v>0</v>
      </c>
      <c r="BP21" s="30">
        <f t="shared" si="6"/>
        <v>0</v>
      </c>
      <c r="BQ21" s="31">
        <f t="shared" si="6"/>
        <v>0</v>
      </c>
      <c r="BR21" s="30">
        <f t="shared" si="6"/>
        <v>0</v>
      </c>
      <c r="BS21" s="30">
        <f t="shared" si="6"/>
        <v>0</v>
      </c>
      <c r="BT21" s="30">
        <f t="shared" si="6"/>
        <v>0</v>
      </c>
      <c r="BU21" s="30">
        <f t="shared" si="6"/>
        <v>0</v>
      </c>
      <c r="BV21" s="30">
        <f t="shared" si="6"/>
        <v>0</v>
      </c>
      <c r="BW21" s="30">
        <f t="shared" si="6"/>
        <v>0</v>
      </c>
      <c r="BX21" s="31">
        <f t="shared" si="6"/>
        <v>0</v>
      </c>
      <c r="BY21" s="31">
        <f t="shared" si="6"/>
        <v>0</v>
      </c>
      <c r="BZ21" s="30">
        <f t="shared" si="6"/>
        <v>0</v>
      </c>
      <c r="CA21" s="31">
        <f t="shared" si="6"/>
        <v>0</v>
      </c>
      <c r="CB21" s="30">
        <f t="shared" si="6"/>
        <v>0</v>
      </c>
      <c r="CC21" s="30">
        <f t="shared" si="6"/>
        <v>0</v>
      </c>
      <c r="CD21" s="30">
        <f t="shared" si="6"/>
        <v>0</v>
      </c>
      <c r="CE21" s="30">
        <f t="shared" si="6"/>
        <v>0</v>
      </c>
      <c r="CF21" s="30">
        <f t="shared" si="6"/>
        <v>0</v>
      </c>
      <c r="CG21" s="30">
        <f t="shared" ref="CG21:CP21" si="7">CG152</f>
        <v>0</v>
      </c>
      <c r="CH21" s="31">
        <f t="shared" si="7"/>
        <v>0</v>
      </c>
      <c r="CI21" s="31">
        <f t="shared" si="7"/>
        <v>0</v>
      </c>
      <c r="CJ21" s="30">
        <f t="shared" si="7"/>
        <v>0</v>
      </c>
      <c r="CK21" s="31">
        <f t="shared" si="7"/>
        <v>0</v>
      </c>
      <c r="CL21" s="30">
        <f t="shared" si="7"/>
        <v>0</v>
      </c>
      <c r="CM21" s="30">
        <f t="shared" si="7"/>
        <v>0</v>
      </c>
      <c r="CN21" s="30">
        <f t="shared" si="7"/>
        <v>0</v>
      </c>
      <c r="CO21" s="30">
        <f t="shared" si="7"/>
        <v>0</v>
      </c>
      <c r="CP21" s="30">
        <f t="shared" si="7"/>
        <v>0</v>
      </c>
      <c r="CQ21" s="30">
        <f t="shared" si="6"/>
        <v>0</v>
      </c>
      <c r="CR21" s="31">
        <f t="shared" si="6"/>
        <v>0</v>
      </c>
      <c r="CS21" s="31">
        <f t="shared" si="6"/>
        <v>0</v>
      </c>
      <c r="CT21" s="30">
        <f t="shared" si="6"/>
        <v>0</v>
      </c>
      <c r="CU21" s="31">
        <f t="shared" si="6"/>
        <v>0</v>
      </c>
      <c r="CV21" s="30">
        <f t="shared" si="6"/>
        <v>0</v>
      </c>
      <c r="CW21" s="30">
        <f t="shared" si="6"/>
        <v>0</v>
      </c>
      <c r="CX21" s="30">
        <f t="shared" si="6"/>
        <v>0</v>
      </c>
      <c r="CY21" s="30">
        <f>CY152</f>
        <v>0</v>
      </c>
      <c r="CZ21" s="30">
        <f>CZ152</f>
        <v>0</v>
      </c>
      <c r="DA21" s="32"/>
    </row>
    <row r="22" spans="1:105" ht="38.4" customHeight="1" x14ac:dyDescent="0.3">
      <c r="A22" s="27" t="s">
        <v>96</v>
      </c>
      <c r="B22" s="28" t="s">
        <v>97</v>
      </c>
      <c r="C22" s="29" t="s">
        <v>88</v>
      </c>
      <c r="D22" s="29"/>
      <c r="E22" s="29"/>
      <c r="F22" s="29"/>
      <c r="G22" s="29"/>
      <c r="H22" s="33">
        <f>H161</f>
        <v>0.72196300000000002</v>
      </c>
      <c r="I22" s="31">
        <f t="shared" ref="I22:CW22" si="8">I161</f>
        <v>0</v>
      </c>
      <c r="J22" s="34" t="str">
        <f t="shared" si="8"/>
        <v>-</v>
      </c>
      <c r="K22" s="33">
        <f t="shared" si="8"/>
        <v>0.70060566800000001</v>
      </c>
      <c r="L22" s="33">
        <f t="shared" si="8"/>
        <v>0</v>
      </c>
      <c r="M22" s="34" t="str">
        <f t="shared" si="8"/>
        <v>-</v>
      </c>
      <c r="N22" s="31">
        <f t="shared" si="8"/>
        <v>0</v>
      </c>
      <c r="O22" s="31">
        <f t="shared" si="8"/>
        <v>0</v>
      </c>
      <c r="P22" s="31">
        <f t="shared" si="8"/>
        <v>0</v>
      </c>
      <c r="Q22" s="33">
        <f t="shared" si="8"/>
        <v>1.3918853890415401</v>
      </c>
      <c r="R22" s="33">
        <f t="shared" si="8"/>
        <v>0</v>
      </c>
      <c r="S22" s="33">
        <f t="shared" si="8"/>
        <v>0.77981319599999999</v>
      </c>
      <c r="T22" s="33">
        <f t="shared" si="8"/>
        <v>0.72196300000000002</v>
      </c>
      <c r="U22" s="33">
        <f t="shared" si="8"/>
        <v>0.70060566800000001</v>
      </c>
      <c r="V22" s="31">
        <f t="shared" si="8"/>
        <v>0</v>
      </c>
      <c r="W22" s="31">
        <f t="shared" si="8"/>
        <v>0</v>
      </c>
      <c r="X22" s="31">
        <f t="shared" si="8"/>
        <v>0</v>
      </c>
      <c r="Y22" s="31">
        <f t="shared" si="8"/>
        <v>0</v>
      </c>
      <c r="Z22" s="31">
        <f t="shared" si="8"/>
        <v>0</v>
      </c>
      <c r="AA22" s="31">
        <f t="shared" si="8"/>
        <v>0</v>
      </c>
      <c r="AB22" s="31">
        <f t="shared" si="8"/>
        <v>0</v>
      </c>
      <c r="AC22" s="31">
        <f t="shared" si="8"/>
        <v>0</v>
      </c>
      <c r="AD22" s="33">
        <f t="shared" si="8"/>
        <v>0</v>
      </c>
      <c r="AE22" s="33">
        <f t="shared" si="8"/>
        <v>0</v>
      </c>
      <c r="AF22" s="33">
        <f t="shared" si="8"/>
        <v>0</v>
      </c>
      <c r="AG22" s="33">
        <f t="shared" si="8"/>
        <v>0</v>
      </c>
      <c r="AH22" s="33">
        <f t="shared" si="8"/>
        <v>0</v>
      </c>
      <c r="AI22" s="31">
        <f t="shared" si="8"/>
        <v>0</v>
      </c>
      <c r="AJ22" s="31">
        <f t="shared" si="8"/>
        <v>0</v>
      </c>
      <c r="AK22" s="31">
        <f t="shared" si="8"/>
        <v>0</v>
      </c>
      <c r="AL22" s="31">
        <f t="shared" si="8"/>
        <v>0</v>
      </c>
      <c r="AM22" s="31">
        <f t="shared" si="8"/>
        <v>0</v>
      </c>
      <c r="AN22" s="33">
        <f t="shared" si="8"/>
        <v>0.70060566800000001</v>
      </c>
      <c r="AO22" s="31">
        <f t="shared" si="8"/>
        <v>0</v>
      </c>
      <c r="AP22" s="31">
        <f t="shared" si="8"/>
        <v>0</v>
      </c>
      <c r="AQ22" s="33">
        <f t="shared" si="8"/>
        <v>0.70060566800000001</v>
      </c>
      <c r="AR22" s="31">
        <f t="shared" si="8"/>
        <v>0</v>
      </c>
      <c r="AS22" s="33">
        <f t="shared" si="8"/>
        <v>0.72196300000000002</v>
      </c>
      <c r="AT22" s="31">
        <f t="shared" si="8"/>
        <v>0</v>
      </c>
      <c r="AU22" s="31">
        <f t="shared" si="8"/>
        <v>0</v>
      </c>
      <c r="AV22" s="33">
        <f t="shared" si="8"/>
        <v>0.72196300000000002</v>
      </c>
      <c r="AW22" s="31">
        <f t="shared" si="8"/>
        <v>0</v>
      </c>
      <c r="AX22" s="31">
        <f t="shared" si="8"/>
        <v>0</v>
      </c>
      <c r="AY22" s="31">
        <f t="shared" si="8"/>
        <v>0</v>
      </c>
      <c r="AZ22" s="31">
        <f t="shared" si="8"/>
        <v>0</v>
      </c>
      <c r="BA22" s="31">
        <f t="shared" si="8"/>
        <v>0</v>
      </c>
      <c r="BB22" s="31">
        <f t="shared" si="8"/>
        <v>0</v>
      </c>
      <c r="BC22" s="31">
        <f t="shared" si="8"/>
        <v>0</v>
      </c>
      <c r="BD22" s="31">
        <f t="shared" si="8"/>
        <v>0</v>
      </c>
      <c r="BE22" s="31">
        <f t="shared" si="8"/>
        <v>0</v>
      </c>
      <c r="BF22" s="31">
        <f t="shared" si="8"/>
        <v>0</v>
      </c>
      <c r="BG22" s="31">
        <f t="shared" si="8"/>
        <v>0</v>
      </c>
      <c r="BH22" s="31">
        <f t="shared" si="8"/>
        <v>0</v>
      </c>
      <c r="BI22" s="31">
        <f t="shared" si="8"/>
        <v>0</v>
      </c>
      <c r="BJ22" s="31">
        <f t="shared" si="8"/>
        <v>0</v>
      </c>
      <c r="BK22" s="31">
        <f t="shared" si="8"/>
        <v>0</v>
      </c>
      <c r="BL22" s="31">
        <f t="shared" si="8"/>
        <v>0</v>
      </c>
      <c r="BM22" s="31">
        <f t="shared" si="8"/>
        <v>0</v>
      </c>
      <c r="BN22" s="31">
        <f t="shared" si="8"/>
        <v>0</v>
      </c>
      <c r="BO22" s="31">
        <f t="shared" si="8"/>
        <v>0</v>
      </c>
      <c r="BP22" s="31">
        <f t="shared" si="8"/>
        <v>0</v>
      </c>
      <c r="BQ22" s="31">
        <f t="shared" si="8"/>
        <v>0</v>
      </c>
      <c r="BR22" s="33">
        <f t="shared" si="8"/>
        <v>0</v>
      </c>
      <c r="BS22" s="33">
        <f t="shared" si="8"/>
        <v>0</v>
      </c>
      <c r="BT22" s="33">
        <f t="shared" si="8"/>
        <v>0</v>
      </c>
      <c r="BU22" s="33">
        <f t="shared" si="8"/>
        <v>0</v>
      </c>
      <c r="BV22" s="33">
        <f t="shared" si="8"/>
        <v>0</v>
      </c>
      <c r="BW22" s="31">
        <f t="shared" si="8"/>
        <v>0</v>
      </c>
      <c r="BX22" s="31">
        <f t="shared" si="8"/>
        <v>0</v>
      </c>
      <c r="BY22" s="31">
        <f t="shared" si="8"/>
        <v>0</v>
      </c>
      <c r="BZ22" s="31">
        <f t="shared" si="8"/>
        <v>0</v>
      </c>
      <c r="CA22" s="31">
        <f t="shared" si="8"/>
        <v>0</v>
      </c>
      <c r="CB22" s="33">
        <f t="shared" si="8"/>
        <v>0</v>
      </c>
      <c r="CC22" s="33">
        <f t="shared" si="8"/>
        <v>0</v>
      </c>
      <c r="CD22" s="33">
        <f t="shared" si="8"/>
        <v>0</v>
      </c>
      <c r="CE22" s="33">
        <f t="shared" si="8"/>
        <v>0</v>
      </c>
      <c r="CF22" s="33">
        <f t="shared" si="8"/>
        <v>0</v>
      </c>
      <c r="CG22" s="31">
        <f t="shared" ref="CG22:CP22" si="9">CG161</f>
        <v>0</v>
      </c>
      <c r="CH22" s="31">
        <f t="shared" si="9"/>
        <v>0</v>
      </c>
      <c r="CI22" s="31">
        <f t="shared" si="9"/>
        <v>0</v>
      </c>
      <c r="CJ22" s="31">
        <f t="shared" si="9"/>
        <v>0</v>
      </c>
      <c r="CK22" s="31">
        <f t="shared" si="9"/>
        <v>0</v>
      </c>
      <c r="CL22" s="33">
        <f t="shared" si="9"/>
        <v>0</v>
      </c>
      <c r="CM22" s="33">
        <f t="shared" si="9"/>
        <v>0</v>
      </c>
      <c r="CN22" s="33">
        <f t="shared" si="9"/>
        <v>0</v>
      </c>
      <c r="CO22" s="33">
        <f t="shared" si="9"/>
        <v>0</v>
      </c>
      <c r="CP22" s="33">
        <f t="shared" si="9"/>
        <v>0</v>
      </c>
      <c r="CQ22" s="33">
        <f t="shared" si="8"/>
        <v>0.72196300000000002</v>
      </c>
      <c r="CR22" s="31">
        <f t="shared" si="8"/>
        <v>0</v>
      </c>
      <c r="CS22" s="31">
        <f t="shared" si="8"/>
        <v>0</v>
      </c>
      <c r="CT22" s="33">
        <f t="shared" si="8"/>
        <v>0.72196300000000002</v>
      </c>
      <c r="CU22" s="31">
        <f t="shared" si="8"/>
        <v>0</v>
      </c>
      <c r="CV22" s="33">
        <f t="shared" si="8"/>
        <v>0.70060566800000001</v>
      </c>
      <c r="CW22" s="30">
        <f t="shared" si="8"/>
        <v>0</v>
      </c>
      <c r="CX22" s="30">
        <f>CX161</f>
        <v>0</v>
      </c>
      <c r="CY22" s="33">
        <f>CY161</f>
        <v>0.70060566800000001</v>
      </c>
      <c r="CZ22" s="30">
        <f>CZ161</f>
        <v>0</v>
      </c>
      <c r="DA22" s="32"/>
    </row>
    <row r="23" spans="1:105" ht="31.95" customHeight="1" x14ac:dyDescent="0.3">
      <c r="A23" s="27" t="s">
        <v>98</v>
      </c>
      <c r="B23" s="28" t="s">
        <v>99</v>
      </c>
      <c r="C23" s="29" t="s">
        <v>88</v>
      </c>
      <c r="D23" s="29"/>
      <c r="E23" s="29"/>
      <c r="F23" s="29"/>
      <c r="G23" s="29"/>
      <c r="H23" s="31">
        <f>H164</f>
        <v>0</v>
      </c>
      <c r="I23" s="31">
        <f t="shared" ref="I23:CX23" si="10">I164</f>
        <v>0</v>
      </c>
      <c r="J23" s="34" t="str">
        <f t="shared" si="10"/>
        <v>-</v>
      </c>
      <c r="K23" s="34">
        <f t="shared" si="10"/>
        <v>0</v>
      </c>
      <c r="L23" s="34">
        <f t="shared" si="10"/>
        <v>0</v>
      </c>
      <c r="M23" s="34" t="str">
        <f t="shared" si="10"/>
        <v>-</v>
      </c>
      <c r="N23" s="31">
        <f t="shared" si="10"/>
        <v>0</v>
      </c>
      <c r="O23" s="31">
        <f t="shared" si="10"/>
        <v>0</v>
      </c>
      <c r="P23" s="31">
        <f t="shared" si="10"/>
        <v>0</v>
      </c>
      <c r="Q23" s="31">
        <f t="shared" si="10"/>
        <v>0</v>
      </c>
      <c r="R23" s="34">
        <f t="shared" si="10"/>
        <v>0</v>
      </c>
      <c r="S23" s="34">
        <f t="shared" si="10"/>
        <v>0</v>
      </c>
      <c r="T23" s="31">
        <f t="shared" si="10"/>
        <v>0</v>
      </c>
      <c r="U23" s="31">
        <f t="shared" si="10"/>
        <v>0</v>
      </c>
      <c r="V23" s="31">
        <f t="shared" si="10"/>
        <v>0</v>
      </c>
      <c r="W23" s="31">
        <f t="shared" si="10"/>
        <v>0</v>
      </c>
      <c r="X23" s="31">
        <f t="shared" si="10"/>
        <v>0</v>
      </c>
      <c r="Y23" s="31">
        <f t="shared" si="10"/>
        <v>0</v>
      </c>
      <c r="Z23" s="31">
        <f t="shared" si="10"/>
        <v>0</v>
      </c>
      <c r="AA23" s="31">
        <f t="shared" si="10"/>
        <v>0</v>
      </c>
      <c r="AB23" s="31">
        <f t="shared" si="10"/>
        <v>0</v>
      </c>
      <c r="AC23" s="31">
        <f t="shared" si="10"/>
        <v>0</v>
      </c>
      <c r="AD23" s="34">
        <f t="shared" si="10"/>
        <v>0</v>
      </c>
      <c r="AE23" s="34">
        <f t="shared" si="10"/>
        <v>0</v>
      </c>
      <c r="AF23" s="34">
        <f t="shared" si="10"/>
        <v>0</v>
      </c>
      <c r="AG23" s="34">
        <f t="shared" si="10"/>
        <v>0</v>
      </c>
      <c r="AH23" s="34">
        <f t="shared" si="10"/>
        <v>0</v>
      </c>
      <c r="AI23" s="31">
        <f t="shared" si="10"/>
        <v>0</v>
      </c>
      <c r="AJ23" s="31">
        <f t="shared" si="10"/>
        <v>0</v>
      </c>
      <c r="AK23" s="31">
        <f t="shared" si="10"/>
        <v>0</v>
      </c>
      <c r="AL23" s="31">
        <f t="shared" si="10"/>
        <v>0</v>
      </c>
      <c r="AM23" s="31">
        <f t="shared" si="10"/>
        <v>0</v>
      </c>
      <c r="AN23" s="31">
        <f t="shared" si="10"/>
        <v>0</v>
      </c>
      <c r="AO23" s="31">
        <f t="shared" si="10"/>
        <v>0</v>
      </c>
      <c r="AP23" s="31">
        <f t="shared" si="10"/>
        <v>0</v>
      </c>
      <c r="AQ23" s="31">
        <f t="shared" si="10"/>
        <v>0</v>
      </c>
      <c r="AR23" s="31">
        <f t="shared" si="10"/>
        <v>0</v>
      </c>
      <c r="AS23" s="31">
        <f t="shared" si="10"/>
        <v>0</v>
      </c>
      <c r="AT23" s="31">
        <f t="shared" si="10"/>
        <v>0</v>
      </c>
      <c r="AU23" s="31">
        <f t="shared" si="10"/>
        <v>0</v>
      </c>
      <c r="AV23" s="31">
        <f t="shared" si="10"/>
        <v>0</v>
      </c>
      <c r="AW23" s="31">
        <f t="shared" si="10"/>
        <v>0</v>
      </c>
      <c r="AX23" s="31">
        <f t="shared" si="10"/>
        <v>0</v>
      </c>
      <c r="AY23" s="31">
        <f t="shared" si="10"/>
        <v>0</v>
      </c>
      <c r="AZ23" s="31">
        <f t="shared" si="10"/>
        <v>0</v>
      </c>
      <c r="BA23" s="31">
        <f t="shared" si="10"/>
        <v>0</v>
      </c>
      <c r="BB23" s="31">
        <f t="shared" si="10"/>
        <v>0</v>
      </c>
      <c r="BC23" s="31">
        <f t="shared" si="10"/>
        <v>0</v>
      </c>
      <c r="BD23" s="31">
        <f t="shared" si="10"/>
        <v>0</v>
      </c>
      <c r="BE23" s="31">
        <f t="shared" si="10"/>
        <v>0</v>
      </c>
      <c r="BF23" s="31">
        <f t="shared" si="10"/>
        <v>0</v>
      </c>
      <c r="BG23" s="31">
        <f t="shared" si="10"/>
        <v>0</v>
      </c>
      <c r="BH23" s="31">
        <f t="shared" si="10"/>
        <v>0</v>
      </c>
      <c r="BI23" s="31">
        <f t="shared" si="10"/>
        <v>0</v>
      </c>
      <c r="BJ23" s="31">
        <f t="shared" si="10"/>
        <v>0</v>
      </c>
      <c r="BK23" s="31">
        <f t="shared" si="10"/>
        <v>0</v>
      </c>
      <c r="BL23" s="31">
        <f t="shared" si="10"/>
        <v>0</v>
      </c>
      <c r="BM23" s="31">
        <f t="shared" si="10"/>
        <v>0</v>
      </c>
      <c r="BN23" s="31">
        <f t="shared" si="10"/>
        <v>0</v>
      </c>
      <c r="BO23" s="31">
        <f t="shared" si="10"/>
        <v>0</v>
      </c>
      <c r="BP23" s="31">
        <f t="shared" si="10"/>
        <v>0</v>
      </c>
      <c r="BQ23" s="31">
        <f t="shared" si="10"/>
        <v>0</v>
      </c>
      <c r="BR23" s="34">
        <f t="shared" si="10"/>
        <v>0</v>
      </c>
      <c r="BS23" s="34">
        <f t="shared" si="10"/>
        <v>0</v>
      </c>
      <c r="BT23" s="34">
        <f t="shared" si="10"/>
        <v>0</v>
      </c>
      <c r="BU23" s="34">
        <f t="shared" si="10"/>
        <v>0</v>
      </c>
      <c r="BV23" s="34">
        <f t="shared" si="10"/>
        <v>0</v>
      </c>
      <c r="BW23" s="31">
        <f t="shared" si="10"/>
        <v>0</v>
      </c>
      <c r="BX23" s="31">
        <f t="shared" si="10"/>
        <v>0</v>
      </c>
      <c r="BY23" s="31">
        <f t="shared" si="10"/>
        <v>0</v>
      </c>
      <c r="BZ23" s="31">
        <f t="shared" si="10"/>
        <v>0</v>
      </c>
      <c r="CA23" s="31">
        <f t="shared" si="10"/>
        <v>0</v>
      </c>
      <c r="CB23" s="34">
        <f t="shared" si="10"/>
        <v>0</v>
      </c>
      <c r="CC23" s="34">
        <f t="shared" si="10"/>
        <v>0</v>
      </c>
      <c r="CD23" s="34">
        <f t="shared" si="10"/>
        <v>0</v>
      </c>
      <c r="CE23" s="34">
        <f t="shared" si="10"/>
        <v>0</v>
      </c>
      <c r="CF23" s="34">
        <f t="shared" si="10"/>
        <v>0</v>
      </c>
      <c r="CG23" s="31">
        <f t="shared" ref="CG23:CP23" si="11">CG164</f>
        <v>0</v>
      </c>
      <c r="CH23" s="31">
        <f t="shared" si="11"/>
        <v>0</v>
      </c>
      <c r="CI23" s="31">
        <f t="shared" si="11"/>
        <v>0</v>
      </c>
      <c r="CJ23" s="31">
        <f t="shared" si="11"/>
        <v>0</v>
      </c>
      <c r="CK23" s="31">
        <f t="shared" si="11"/>
        <v>0</v>
      </c>
      <c r="CL23" s="34">
        <f t="shared" si="11"/>
        <v>0</v>
      </c>
      <c r="CM23" s="34">
        <f t="shared" si="11"/>
        <v>0</v>
      </c>
      <c r="CN23" s="34">
        <f t="shared" si="11"/>
        <v>0</v>
      </c>
      <c r="CO23" s="34">
        <f t="shared" si="11"/>
        <v>0</v>
      </c>
      <c r="CP23" s="34">
        <f t="shared" si="11"/>
        <v>0</v>
      </c>
      <c r="CQ23" s="31">
        <f t="shared" si="10"/>
        <v>0</v>
      </c>
      <c r="CR23" s="31">
        <f t="shared" si="10"/>
        <v>0</v>
      </c>
      <c r="CS23" s="31">
        <f t="shared" si="10"/>
        <v>0</v>
      </c>
      <c r="CT23" s="31">
        <f t="shared" si="10"/>
        <v>0</v>
      </c>
      <c r="CU23" s="31">
        <f t="shared" si="10"/>
        <v>0</v>
      </c>
      <c r="CV23" s="34">
        <f t="shared" si="10"/>
        <v>0</v>
      </c>
      <c r="CW23" s="30">
        <f t="shared" si="10"/>
        <v>0</v>
      </c>
      <c r="CX23" s="30">
        <f t="shared" si="10"/>
        <v>0</v>
      </c>
      <c r="CY23" s="30">
        <f>CY164</f>
        <v>0</v>
      </c>
      <c r="CZ23" s="30">
        <f>CZ164</f>
        <v>0</v>
      </c>
      <c r="DA23" s="32"/>
    </row>
    <row r="24" spans="1:105" ht="19.95" customHeight="1" x14ac:dyDescent="0.3">
      <c r="A24" s="27" t="s">
        <v>100</v>
      </c>
      <c r="B24" s="28" t="s">
        <v>101</v>
      </c>
      <c r="C24" s="29" t="s">
        <v>88</v>
      </c>
      <c r="D24" s="29"/>
      <c r="E24" s="29"/>
      <c r="F24" s="29"/>
      <c r="G24" s="29"/>
      <c r="H24" s="33">
        <f>H168</f>
        <v>105.756614</v>
      </c>
      <c r="I24" s="31">
        <f t="shared" ref="I24:CX24" si="12">I168</f>
        <v>0</v>
      </c>
      <c r="J24" s="34" t="str">
        <f t="shared" si="12"/>
        <v>-</v>
      </c>
      <c r="K24" s="33">
        <f t="shared" si="12"/>
        <v>194.84310600000003</v>
      </c>
      <c r="L24" s="33">
        <f t="shared" si="12"/>
        <v>0</v>
      </c>
      <c r="M24" s="34" t="str">
        <f t="shared" si="12"/>
        <v>-</v>
      </c>
      <c r="N24" s="31">
        <f t="shared" si="12"/>
        <v>0</v>
      </c>
      <c r="O24" s="31">
        <f t="shared" si="12"/>
        <v>0</v>
      </c>
      <c r="P24" s="31">
        <f t="shared" si="12"/>
        <v>0</v>
      </c>
      <c r="Q24" s="31">
        <f t="shared" si="12"/>
        <v>0</v>
      </c>
      <c r="R24" s="33">
        <f t="shared" si="12"/>
        <v>0</v>
      </c>
      <c r="S24" s="33">
        <f t="shared" si="12"/>
        <v>0</v>
      </c>
      <c r="T24" s="33">
        <f t="shared" si="12"/>
        <v>105.756614</v>
      </c>
      <c r="U24" s="33">
        <f t="shared" si="12"/>
        <v>194.84310600000003</v>
      </c>
      <c r="V24" s="31">
        <f t="shared" si="12"/>
        <v>0</v>
      </c>
      <c r="W24" s="31">
        <f t="shared" si="12"/>
        <v>0</v>
      </c>
      <c r="X24" s="31">
        <f t="shared" si="12"/>
        <v>0</v>
      </c>
      <c r="Y24" s="31">
        <f t="shared" si="12"/>
        <v>0</v>
      </c>
      <c r="Z24" s="31">
        <f t="shared" si="12"/>
        <v>0</v>
      </c>
      <c r="AA24" s="31">
        <f t="shared" si="12"/>
        <v>0</v>
      </c>
      <c r="AB24" s="31">
        <f t="shared" si="12"/>
        <v>0</v>
      </c>
      <c r="AC24" s="31">
        <f t="shared" si="12"/>
        <v>0</v>
      </c>
      <c r="AD24" s="33">
        <f t="shared" si="12"/>
        <v>0</v>
      </c>
      <c r="AE24" s="33">
        <f t="shared" si="12"/>
        <v>0</v>
      </c>
      <c r="AF24" s="33">
        <f t="shared" si="12"/>
        <v>0</v>
      </c>
      <c r="AG24" s="33">
        <f t="shared" si="12"/>
        <v>0</v>
      </c>
      <c r="AH24" s="33">
        <f t="shared" si="12"/>
        <v>0</v>
      </c>
      <c r="AI24" s="33">
        <f t="shared" si="12"/>
        <v>17.140055</v>
      </c>
      <c r="AJ24" s="31">
        <f t="shared" si="12"/>
        <v>0</v>
      </c>
      <c r="AK24" s="31">
        <f t="shared" si="12"/>
        <v>0</v>
      </c>
      <c r="AL24" s="33">
        <f t="shared" si="12"/>
        <v>17.140055</v>
      </c>
      <c r="AM24" s="31">
        <f t="shared" si="12"/>
        <v>0</v>
      </c>
      <c r="AN24" s="33">
        <f t="shared" si="12"/>
        <v>1.2926</v>
      </c>
      <c r="AO24" s="31">
        <f t="shared" si="12"/>
        <v>0</v>
      </c>
      <c r="AP24" s="31">
        <f t="shared" si="12"/>
        <v>0</v>
      </c>
      <c r="AQ24" s="33">
        <f t="shared" si="12"/>
        <v>1.2926</v>
      </c>
      <c r="AR24" s="31">
        <f t="shared" si="12"/>
        <v>0</v>
      </c>
      <c r="AS24" s="33">
        <f t="shared" si="12"/>
        <v>16.835134000000004</v>
      </c>
      <c r="AT24" s="31">
        <f t="shared" si="12"/>
        <v>0</v>
      </c>
      <c r="AU24" s="31">
        <f t="shared" si="12"/>
        <v>0</v>
      </c>
      <c r="AV24" s="33">
        <f t="shared" si="12"/>
        <v>16.835134000000004</v>
      </c>
      <c r="AW24" s="31">
        <f t="shared" si="12"/>
        <v>0</v>
      </c>
      <c r="AX24" s="31">
        <f t="shared" si="12"/>
        <v>0</v>
      </c>
      <c r="AY24" s="31">
        <f t="shared" si="12"/>
        <v>0</v>
      </c>
      <c r="AZ24" s="31">
        <f t="shared" si="12"/>
        <v>0</v>
      </c>
      <c r="BA24" s="31">
        <f t="shared" si="12"/>
        <v>0</v>
      </c>
      <c r="BB24" s="31">
        <f t="shared" si="12"/>
        <v>0</v>
      </c>
      <c r="BC24" s="33">
        <f t="shared" si="12"/>
        <v>18.122371000000001</v>
      </c>
      <c r="BD24" s="31">
        <f t="shared" si="12"/>
        <v>0</v>
      </c>
      <c r="BE24" s="31">
        <f t="shared" si="12"/>
        <v>0</v>
      </c>
      <c r="BF24" s="33">
        <f t="shared" si="12"/>
        <v>18.122371000000001</v>
      </c>
      <c r="BG24" s="31">
        <f t="shared" si="12"/>
        <v>0</v>
      </c>
      <c r="BH24" s="33">
        <f t="shared" si="12"/>
        <v>62.146607999999993</v>
      </c>
      <c r="BI24" s="31">
        <f t="shared" si="12"/>
        <v>0</v>
      </c>
      <c r="BJ24" s="31">
        <f t="shared" si="12"/>
        <v>0</v>
      </c>
      <c r="BK24" s="33">
        <f t="shared" si="12"/>
        <v>62.146607999999993</v>
      </c>
      <c r="BL24" s="31">
        <f t="shared" si="12"/>
        <v>0</v>
      </c>
      <c r="BM24" s="33">
        <f t="shared" si="12"/>
        <v>25.634168000000003</v>
      </c>
      <c r="BN24" s="31">
        <f t="shared" si="12"/>
        <v>0</v>
      </c>
      <c r="BO24" s="31">
        <f t="shared" si="12"/>
        <v>0</v>
      </c>
      <c r="BP24" s="33">
        <f t="shared" si="12"/>
        <v>25.634168000000003</v>
      </c>
      <c r="BQ24" s="31">
        <f t="shared" si="12"/>
        <v>0</v>
      </c>
      <c r="BR24" s="33">
        <f t="shared" si="12"/>
        <v>0</v>
      </c>
      <c r="BS24" s="33">
        <f t="shared" si="12"/>
        <v>0</v>
      </c>
      <c r="BT24" s="33">
        <f t="shared" si="12"/>
        <v>0</v>
      </c>
      <c r="BU24" s="33">
        <f t="shared" si="12"/>
        <v>0</v>
      </c>
      <c r="BV24" s="33">
        <f t="shared" si="12"/>
        <v>0</v>
      </c>
      <c r="BW24" s="33">
        <f t="shared" si="12"/>
        <v>28.024886000000002</v>
      </c>
      <c r="BX24" s="31">
        <f t="shared" si="12"/>
        <v>0</v>
      </c>
      <c r="BY24" s="31">
        <f t="shared" si="12"/>
        <v>0</v>
      </c>
      <c r="BZ24" s="33">
        <f t="shared" si="12"/>
        <v>28.024886000000002</v>
      </c>
      <c r="CA24" s="31">
        <f t="shared" si="12"/>
        <v>0</v>
      </c>
      <c r="CB24" s="33">
        <f t="shared" si="12"/>
        <v>0</v>
      </c>
      <c r="CC24" s="33">
        <f t="shared" si="12"/>
        <v>0</v>
      </c>
      <c r="CD24" s="33">
        <f t="shared" si="12"/>
        <v>0</v>
      </c>
      <c r="CE24" s="33">
        <f t="shared" si="12"/>
        <v>0</v>
      </c>
      <c r="CF24" s="33">
        <f t="shared" si="12"/>
        <v>0</v>
      </c>
      <c r="CG24" s="33">
        <f t="shared" ref="CG24:CP24" si="13">CG168</f>
        <v>77.744844000000001</v>
      </c>
      <c r="CH24" s="31">
        <f t="shared" si="13"/>
        <v>0</v>
      </c>
      <c r="CI24" s="31">
        <f t="shared" si="13"/>
        <v>0</v>
      </c>
      <c r="CJ24" s="33">
        <f t="shared" si="13"/>
        <v>77.744844000000001</v>
      </c>
      <c r="CK24" s="31">
        <f t="shared" si="13"/>
        <v>0</v>
      </c>
      <c r="CL24" s="33">
        <f t="shared" si="13"/>
        <v>0</v>
      </c>
      <c r="CM24" s="33">
        <f t="shared" si="13"/>
        <v>0</v>
      </c>
      <c r="CN24" s="33">
        <f t="shared" si="13"/>
        <v>0</v>
      </c>
      <c r="CO24" s="33">
        <f t="shared" si="13"/>
        <v>0</v>
      </c>
      <c r="CP24" s="33">
        <f t="shared" si="13"/>
        <v>0</v>
      </c>
      <c r="CQ24" s="33">
        <f t="shared" si="12"/>
        <v>183.50145800000001</v>
      </c>
      <c r="CR24" s="31">
        <f t="shared" si="12"/>
        <v>0</v>
      </c>
      <c r="CS24" s="31">
        <f t="shared" si="12"/>
        <v>0</v>
      </c>
      <c r="CT24" s="33">
        <f t="shared" si="12"/>
        <v>183.50145800000001</v>
      </c>
      <c r="CU24" s="31">
        <f t="shared" si="12"/>
        <v>0</v>
      </c>
      <c r="CV24" s="33">
        <f t="shared" si="12"/>
        <v>194.84310600000003</v>
      </c>
      <c r="CW24" s="30">
        <f t="shared" si="12"/>
        <v>0</v>
      </c>
      <c r="CX24" s="30">
        <f t="shared" si="12"/>
        <v>0</v>
      </c>
      <c r="CY24" s="33">
        <f>CY168</f>
        <v>194.84310600000003</v>
      </c>
      <c r="CZ24" s="30">
        <f>CZ168</f>
        <v>0</v>
      </c>
      <c r="DA24" s="32"/>
    </row>
    <row r="25" spans="1:105" x14ac:dyDescent="0.3">
      <c r="A25" s="27"/>
      <c r="B25" s="28"/>
      <c r="C25" s="32"/>
      <c r="D25" s="29"/>
      <c r="E25" s="29"/>
      <c r="F25" s="29"/>
      <c r="G25" s="29"/>
      <c r="H25" s="29"/>
      <c r="I25" s="29"/>
      <c r="J25" s="29"/>
      <c r="K25" s="29"/>
      <c r="L25" s="29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32"/>
    </row>
    <row r="26" spans="1:105" x14ac:dyDescent="0.3">
      <c r="A26" s="27" t="s">
        <v>102</v>
      </c>
      <c r="B26" s="28" t="str">
        <f>'[1]Прил 1_2022г'!B27</f>
        <v>Ульяновская область</v>
      </c>
      <c r="C26" s="32"/>
      <c r="D26" s="29"/>
      <c r="E26" s="29"/>
      <c r="F26" s="29"/>
      <c r="G26" s="29"/>
      <c r="H26" s="29"/>
      <c r="I26" s="29"/>
      <c r="J26" s="29"/>
      <c r="K26" s="29"/>
      <c r="L26" s="29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32"/>
    </row>
    <row r="27" spans="1:105" collapsed="1" x14ac:dyDescent="0.3">
      <c r="A27" s="84" t="s">
        <v>103</v>
      </c>
      <c r="B27" s="85" t="s">
        <v>104</v>
      </c>
      <c r="C27" s="86" t="s">
        <v>88</v>
      </c>
      <c r="D27" s="87"/>
      <c r="E27" s="87"/>
      <c r="F27" s="87"/>
      <c r="G27" s="87"/>
      <c r="H27" s="86">
        <f>H28+H35+H44+H71</f>
        <v>0</v>
      </c>
      <c r="I27" s="86">
        <f t="shared" ref="I27:CX27" si="14">I28+I35+I44+I71</f>
        <v>0</v>
      </c>
      <c r="J27" s="86" t="s">
        <v>89</v>
      </c>
      <c r="K27" s="86">
        <f t="shared" si="14"/>
        <v>0</v>
      </c>
      <c r="L27" s="86">
        <f t="shared" si="14"/>
        <v>0</v>
      </c>
      <c r="M27" s="86" t="s">
        <v>89</v>
      </c>
      <c r="N27" s="86">
        <f t="shared" si="14"/>
        <v>0</v>
      </c>
      <c r="O27" s="86">
        <f t="shared" si="14"/>
        <v>0</v>
      </c>
      <c r="P27" s="86">
        <f t="shared" si="14"/>
        <v>0</v>
      </c>
      <c r="Q27" s="86">
        <f t="shared" si="14"/>
        <v>0</v>
      </c>
      <c r="R27" s="86">
        <f t="shared" si="14"/>
        <v>0</v>
      </c>
      <c r="S27" s="86">
        <f t="shared" si="14"/>
        <v>0</v>
      </c>
      <c r="T27" s="86">
        <f t="shared" si="14"/>
        <v>0</v>
      </c>
      <c r="U27" s="86">
        <f t="shared" si="14"/>
        <v>0</v>
      </c>
      <c r="V27" s="86">
        <f t="shared" si="14"/>
        <v>0</v>
      </c>
      <c r="W27" s="86">
        <f t="shared" si="14"/>
        <v>0</v>
      </c>
      <c r="X27" s="86">
        <f t="shared" si="14"/>
        <v>0</v>
      </c>
      <c r="Y27" s="86">
        <f t="shared" si="14"/>
        <v>0</v>
      </c>
      <c r="Z27" s="86">
        <f t="shared" si="14"/>
        <v>0</v>
      </c>
      <c r="AA27" s="86">
        <f t="shared" si="14"/>
        <v>0</v>
      </c>
      <c r="AB27" s="86">
        <f t="shared" si="14"/>
        <v>0</v>
      </c>
      <c r="AC27" s="86">
        <f t="shared" si="14"/>
        <v>0</v>
      </c>
      <c r="AD27" s="86">
        <f t="shared" si="14"/>
        <v>0</v>
      </c>
      <c r="AE27" s="86">
        <f t="shared" si="14"/>
        <v>0</v>
      </c>
      <c r="AF27" s="86">
        <f t="shared" si="14"/>
        <v>0</v>
      </c>
      <c r="AG27" s="86">
        <f t="shared" si="14"/>
        <v>0</v>
      </c>
      <c r="AH27" s="86">
        <f t="shared" si="14"/>
        <v>0</v>
      </c>
      <c r="AI27" s="86">
        <f t="shared" si="14"/>
        <v>0</v>
      </c>
      <c r="AJ27" s="86">
        <f t="shared" si="14"/>
        <v>0</v>
      </c>
      <c r="AK27" s="86">
        <f t="shared" si="14"/>
        <v>0</v>
      </c>
      <c r="AL27" s="86">
        <f t="shared" si="14"/>
        <v>0</v>
      </c>
      <c r="AM27" s="86">
        <f t="shared" si="14"/>
        <v>0</v>
      </c>
      <c r="AN27" s="86">
        <f t="shared" si="14"/>
        <v>0</v>
      </c>
      <c r="AO27" s="86">
        <f t="shared" si="14"/>
        <v>0</v>
      </c>
      <c r="AP27" s="86">
        <f t="shared" si="14"/>
        <v>0</v>
      </c>
      <c r="AQ27" s="86">
        <f t="shared" si="14"/>
        <v>0</v>
      </c>
      <c r="AR27" s="86">
        <f t="shared" si="14"/>
        <v>0</v>
      </c>
      <c r="AS27" s="86">
        <f t="shared" si="14"/>
        <v>0</v>
      </c>
      <c r="AT27" s="86">
        <f t="shared" si="14"/>
        <v>0</v>
      </c>
      <c r="AU27" s="86">
        <f t="shared" si="14"/>
        <v>0</v>
      </c>
      <c r="AV27" s="86">
        <f t="shared" si="14"/>
        <v>0</v>
      </c>
      <c r="AW27" s="86">
        <f t="shared" si="14"/>
        <v>0</v>
      </c>
      <c r="AX27" s="86">
        <f t="shared" si="14"/>
        <v>0</v>
      </c>
      <c r="AY27" s="86">
        <f t="shared" si="14"/>
        <v>0</v>
      </c>
      <c r="AZ27" s="86">
        <f t="shared" si="14"/>
        <v>0</v>
      </c>
      <c r="BA27" s="86">
        <f t="shared" si="14"/>
        <v>0</v>
      </c>
      <c r="BB27" s="86">
        <f t="shared" si="14"/>
        <v>0</v>
      </c>
      <c r="BC27" s="86">
        <f t="shared" si="14"/>
        <v>0</v>
      </c>
      <c r="BD27" s="86">
        <f t="shared" si="14"/>
        <v>0</v>
      </c>
      <c r="BE27" s="86">
        <f t="shared" si="14"/>
        <v>0</v>
      </c>
      <c r="BF27" s="86">
        <f t="shared" si="14"/>
        <v>0</v>
      </c>
      <c r="BG27" s="86">
        <f t="shared" si="14"/>
        <v>0</v>
      </c>
      <c r="BH27" s="86">
        <f t="shared" si="14"/>
        <v>0</v>
      </c>
      <c r="BI27" s="86">
        <f t="shared" si="14"/>
        <v>0</v>
      </c>
      <c r="BJ27" s="86">
        <f t="shared" si="14"/>
        <v>0</v>
      </c>
      <c r="BK27" s="86">
        <f t="shared" si="14"/>
        <v>0</v>
      </c>
      <c r="BL27" s="86">
        <f t="shared" si="14"/>
        <v>0</v>
      </c>
      <c r="BM27" s="86">
        <f t="shared" si="14"/>
        <v>0</v>
      </c>
      <c r="BN27" s="86">
        <f t="shared" si="14"/>
        <v>0</v>
      </c>
      <c r="BO27" s="86">
        <f t="shared" si="14"/>
        <v>0</v>
      </c>
      <c r="BP27" s="86">
        <f t="shared" si="14"/>
        <v>0</v>
      </c>
      <c r="BQ27" s="86">
        <f t="shared" si="14"/>
        <v>0</v>
      </c>
      <c r="BR27" s="86">
        <f t="shared" si="14"/>
        <v>0</v>
      </c>
      <c r="BS27" s="86">
        <f t="shared" si="14"/>
        <v>0</v>
      </c>
      <c r="BT27" s="86">
        <f t="shared" si="14"/>
        <v>0</v>
      </c>
      <c r="BU27" s="86">
        <f t="shared" si="14"/>
        <v>0</v>
      </c>
      <c r="BV27" s="86">
        <f t="shared" si="14"/>
        <v>0</v>
      </c>
      <c r="BW27" s="86">
        <f t="shared" si="14"/>
        <v>0</v>
      </c>
      <c r="BX27" s="86">
        <f t="shared" si="14"/>
        <v>0</v>
      </c>
      <c r="BY27" s="86">
        <f t="shared" si="14"/>
        <v>0</v>
      </c>
      <c r="BZ27" s="86">
        <f t="shared" si="14"/>
        <v>0</v>
      </c>
      <c r="CA27" s="86">
        <f t="shared" si="14"/>
        <v>0</v>
      </c>
      <c r="CB27" s="86">
        <f t="shared" si="14"/>
        <v>0</v>
      </c>
      <c r="CC27" s="86">
        <f t="shared" si="14"/>
        <v>0</v>
      </c>
      <c r="CD27" s="86">
        <f t="shared" si="14"/>
        <v>0</v>
      </c>
      <c r="CE27" s="86">
        <f t="shared" si="14"/>
        <v>0</v>
      </c>
      <c r="CF27" s="86">
        <f t="shared" si="14"/>
        <v>0</v>
      </c>
      <c r="CG27" s="86">
        <f t="shared" ref="CG27:CP27" si="15">CG28+CG35+CG44+CG71</f>
        <v>0</v>
      </c>
      <c r="CH27" s="86">
        <f t="shared" si="15"/>
        <v>0</v>
      </c>
      <c r="CI27" s="86">
        <f t="shared" si="15"/>
        <v>0</v>
      </c>
      <c r="CJ27" s="86">
        <f t="shared" si="15"/>
        <v>0</v>
      </c>
      <c r="CK27" s="86">
        <f t="shared" si="15"/>
        <v>0</v>
      </c>
      <c r="CL27" s="86">
        <f t="shared" si="15"/>
        <v>0</v>
      </c>
      <c r="CM27" s="86">
        <f t="shared" si="15"/>
        <v>0</v>
      </c>
      <c r="CN27" s="86">
        <f t="shared" si="15"/>
        <v>0</v>
      </c>
      <c r="CO27" s="86">
        <f t="shared" si="15"/>
        <v>0</v>
      </c>
      <c r="CP27" s="86">
        <f t="shared" si="15"/>
        <v>0</v>
      </c>
      <c r="CQ27" s="86">
        <f t="shared" si="14"/>
        <v>0</v>
      </c>
      <c r="CR27" s="86">
        <f t="shared" si="14"/>
        <v>0</v>
      </c>
      <c r="CS27" s="86">
        <f t="shared" si="14"/>
        <v>0</v>
      </c>
      <c r="CT27" s="86">
        <f t="shared" si="14"/>
        <v>0</v>
      </c>
      <c r="CU27" s="86">
        <f t="shared" si="14"/>
        <v>0</v>
      </c>
      <c r="CV27" s="86">
        <f t="shared" si="14"/>
        <v>0</v>
      </c>
      <c r="CW27" s="86">
        <f t="shared" si="14"/>
        <v>0</v>
      </c>
      <c r="CX27" s="86">
        <f t="shared" si="14"/>
        <v>0</v>
      </c>
      <c r="CY27" s="86">
        <f>CY28+CY35+CY44+CY71</f>
        <v>0</v>
      </c>
      <c r="CZ27" s="86">
        <f>CZ28+CZ35+CZ44+CZ71</f>
        <v>0</v>
      </c>
      <c r="DA27" s="88"/>
    </row>
    <row r="28" spans="1:105" ht="31.2" hidden="1" outlineLevel="1" x14ac:dyDescent="0.3">
      <c r="A28" s="27" t="s">
        <v>105</v>
      </c>
      <c r="B28" s="28" t="s">
        <v>106</v>
      </c>
      <c r="C28" s="32"/>
      <c r="D28" s="29"/>
      <c r="E28" s="29"/>
      <c r="F28" s="29"/>
      <c r="G28" s="29"/>
      <c r="H28" s="29"/>
      <c r="I28" s="29"/>
      <c r="J28" s="29"/>
      <c r="K28" s="29"/>
      <c r="L28" s="29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32"/>
    </row>
    <row r="29" spans="1:105" ht="46.8" hidden="1" outlineLevel="1" x14ac:dyDescent="0.3">
      <c r="A29" s="27" t="s">
        <v>107</v>
      </c>
      <c r="B29" s="28" t="s">
        <v>108</v>
      </c>
      <c r="C29" s="32"/>
      <c r="D29" s="29"/>
      <c r="E29" s="29"/>
      <c r="F29" s="29"/>
      <c r="G29" s="29"/>
      <c r="H29" s="29"/>
      <c r="I29" s="29"/>
      <c r="J29" s="29"/>
      <c r="K29" s="29"/>
      <c r="L29" s="29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32"/>
    </row>
    <row r="30" spans="1:105" ht="46.8" hidden="1" outlineLevel="1" x14ac:dyDescent="0.3">
      <c r="A30" s="27" t="s">
        <v>109</v>
      </c>
      <c r="B30" s="28" t="s">
        <v>110</v>
      </c>
      <c r="C30" s="32"/>
      <c r="D30" s="29"/>
      <c r="E30" s="29"/>
      <c r="F30" s="29"/>
      <c r="G30" s="29"/>
      <c r="H30" s="29"/>
      <c r="I30" s="29"/>
      <c r="J30" s="29"/>
      <c r="K30" s="29"/>
      <c r="L30" s="29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32"/>
    </row>
    <row r="31" spans="1:105" ht="31.2" hidden="1" outlineLevel="1" x14ac:dyDescent="0.3">
      <c r="A31" s="27" t="s">
        <v>111</v>
      </c>
      <c r="B31" s="28" t="s">
        <v>112</v>
      </c>
      <c r="C31" s="32"/>
      <c r="D31" s="29"/>
      <c r="E31" s="29"/>
      <c r="F31" s="29"/>
      <c r="G31" s="29"/>
      <c r="H31" s="29"/>
      <c r="I31" s="29"/>
      <c r="J31" s="29"/>
      <c r="K31" s="29"/>
      <c r="L31" s="29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32"/>
    </row>
    <row r="32" spans="1:105" hidden="1" outlineLevel="1" x14ac:dyDescent="0.3">
      <c r="A32" s="27" t="s">
        <v>111</v>
      </c>
      <c r="B32" s="37" t="s">
        <v>113</v>
      </c>
      <c r="C32" s="32"/>
      <c r="D32" s="29"/>
      <c r="E32" s="29"/>
      <c r="F32" s="29"/>
      <c r="G32" s="29"/>
      <c r="H32" s="29"/>
      <c r="I32" s="29"/>
      <c r="J32" s="29"/>
      <c r="K32" s="29"/>
      <c r="L32" s="29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32"/>
    </row>
    <row r="33" spans="1:105" hidden="1" outlineLevel="1" x14ac:dyDescent="0.3">
      <c r="A33" s="27" t="s">
        <v>111</v>
      </c>
      <c r="B33" s="37" t="s">
        <v>113</v>
      </c>
      <c r="C33" s="32"/>
      <c r="D33" s="29"/>
      <c r="E33" s="29"/>
      <c r="F33" s="29"/>
      <c r="G33" s="29"/>
      <c r="H33" s="29"/>
      <c r="I33" s="29"/>
      <c r="J33" s="29"/>
      <c r="K33" s="29"/>
      <c r="L33" s="29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32"/>
    </row>
    <row r="34" spans="1:105" hidden="1" outlineLevel="1" x14ac:dyDescent="0.3">
      <c r="A34" s="27" t="s">
        <v>114</v>
      </c>
      <c r="B34" s="28" t="s">
        <v>114</v>
      </c>
      <c r="C34" s="32"/>
      <c r="D34" s="29"/>
      <c r="E34" s="29"/>
      <c r="F34" s="29"/>
      <c r="G34" s="29"/>
      <c r="H34" s="29"/>
      <c r="I34" s="29"/>
      <c r="J34" s="29"/>
      <c r="K34" s="29"/>
      <c r="L34" s="29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32"/>
    </row>
    <row r="35" spans="1:105" ht="31.2" hidden="1" outlineLevel="1" x14ac:dyDescent="0.3">
      <c r="A35" s="27" t="s">
        <v>115</v>
      </c>
      <c r="B35" s="28" t="s">
        <v>116</v>
      </c>
      <c r="C35" s="32"/>
      <c r="D35" s="29"/>
      <c r="E35" s="29"/>
      <c r="F35" s="29"/>
      <c r="G35" s="29"/>
      <c r="H35" s="29"/>
      <c r="I35" s="29"/>
      <c r="J35" s="29"/>
      <c r="K35" s="29"/>
      <c r="L35" s="29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32"/>
    </row>
    <row r="36" spans="1:105" ht="46.8" hidden="1" outlineLevel="1" x14ac:dyDescent="0.3">
      <c r="A36" s="27" t="s">
        <v>117</v>
      </c>
      <c r="B36" s="28" t="s">
        <v>118</v>
      </c>
      <c r="C36" s="32"/>
      <c r="D36" s="29"/>
      <c r="E36" s="29"/>
      <c r="F36" s="29"/>
      <c r="G36" s="29"/>
      <c r="H36" s="29"/>
      <c r="I36" s="29"/>
      <c r="J36" s="29"/>
      <c r="K36" s="29"/>
      <c r="L36" s="29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32"/>
    </row>
    <row r="37" spans="1:105" hidden="1" outlineLevel="1" x14ac:dyDescent="0.3">
      <c r="A37" s="27" t="s">
        <v>117</v>
      </c>
      <c r="B37" s="37" t="s">
        <v>113</v>
      </c>
      <c r="C37" s="32"/>
      <c r="D37" s="29"/>
      <c r="E37" s="29"/>
      <c r="F37" s="29"/>
      <c r="G37" s="29"/>
      <c r="H37" s="29"/>
      <c r="I37" s="29"/>
      <c r="J37" s="29"/>
      <c r="K37" s="29"/>
      <c r="L37" s="29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32"/>
    </row>
    <row r="38" spans="1:105" hidden="1" outlineLevel="1" x14ac:dyDescent="0.3">
      <c r="A38" s="27" t="s">
        <v>117</v>
      </c>
      <c r="B38" s="37" t="s">
        <v>113</v>
      </c>
      <c r="C38" s="32"/>
      <c r="D38" s="29"/>
      <c r="E38" s="29"/>
      <c r="F38" s="29"/>
      <c r="G38" s="29"/>
      <c r="H38" s="29"/>
      <c r="I38" s="29"/>
      <c r="J38" s="29"/>
      <c r="K38" s="29"/>
      <c r="L38" s="29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32"/>
    </row>
    <row r="39" spans="1:105" hidden="1" outlineLevel="1" x14ac:dyDescent="0.3">
      <c r="A39" s="27" t="s">
        <v>114</v>
      </c>
      <c r="B39" s="28" t="s">
        <v>114</v>
      </c>
      <c r="C39" s="32"/>
      <c r="D39" s="29"/>
      <c r="E39" s="29"/>
      <c r="F39" s="29"/>
      <c r="G39" s="29"/>
      <c r="H39" s="29"/>
      <c r="I39" s="29"/>
      <c r="J39" s="29"/>
      <c r="K39" s="29"/>
      <c r="L39" s="29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32"/>
    </row>
    <row r="40" spans="1:105" ht="31.2" hidden="1" outlineLevel="1" x14ac:dyDescent="0.3">
      <c r="A40" s="27" t="s">
        <v>119</v>
      </c>
      <c r="B40" s="28" t="s">
        <v>120</v>
      </c>
      <c r="C40" s="32"/>
      <c r="D40" s="29"/>
      <c r="E40" s="29"/>
      <c r="F40" s="29"/>
      <c r="G40" s="29"/>
      <c r="H40" s="29"/>
      <c r="I40" s="29"/>
      <c r="J40" s="29"/>
      <c r="K40" s="29"/>
      <c r="L40" s="29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32"/>
    </row>
    <row r="41" spans="1:105" hidden="1" outlineLevel="1" x14ac:dyDescent="0.3">
      <c r="A41" s="27" t="s">
        <v>119</v>
      </c>
      <c r="B41" s="37" t="s">
        <v>113</v>
      </c>
      <c r="C41" s="32"/>
      <c r="D41" s="29"/>
      <c r="E41" s="29"/>
      <c r="F41" s="29"/>
      <c r="G41" s="29"/>
      <c r="H41" s="29"/>
      <c r="I41" s="29"/>
      <c r="J41" s="29"/>
      <c r="K41" s="29"/>
      <c r="L41" s="29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32"/>
    </row>
    <row r="42" spans="1:105" hidden="1" outlineLevel="1" x14ac:dyDescent="0.3">
      <c r="A42" s="27" t="s">
        <v>119</v>
      </c>
      <c r="B42" s="37" t="s">
        <v>113</v>
      </c>
      <c r="C42" s="32"/>
      <c r="D42" s="29"/>
      <c r="E42" s="29"/>
      <c r="F42" s="29"/>
      <c r="G42" s="29"/>
      <c r="H42" s="29"/>
      <c r="I42" s="29"/>
      <c r="J42" s="29"/>
      <c r="K42" s="29"/>
      <c r="L42" s="29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32"/>
    </row>
    <row r="43" spans="1:105" hidden="1" outlineLevel="1" x14ac:dyDescent="0.3">
      <c r="A43" s="27" t="s">
        <v>114</v>
      </c>
      <c r="B43" s="28" t="s">
        <v>114</v>
      </c>
      <c r="C43" s="32"/>
      <c r="D43" s="29"/>
      <c r="E43" s="29"/>
      <c r="F43" s="29"/>
      <c r="G43" s="29"/>
      <c r="H43" s="29"/>
      <c r="I43" s="29"/>
      <c r="J43" s="29"/>
      <c r="K43" s="29"/>
      <c r="L43" s="29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32"/>
    </row>
    <row r="44" spans="1:105" ht="31.2" hidden="1" outlineLevel="1" x14ac:dyDescent="0.3">
      <c r="A44" s="27" t="s">
        <v>121</v>
      </c>
      <c r="B44" s="28" t="s">
        <v>122</v>
      </c>
      <c r="C44" s="32"/>
      <c r="D44" s="29"/>
      <c r="E44" s="29"/>
      <c r="F44" s="29"/>
      <c r="G44" s="29"/>
      <c r="H44" s="29"/>
      <c r="I44" s="29"/>
      <c r="J44" s="29"/>
      <c r="K44" s="29"/>
      <c r="L44" s="29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32"/>
    </row>
    <row r="45" spans="1:105" ht="31.2" hidden="1" outlineLevel="1" x14ac:dyDescent="0.3">
      <c r="A45" s="27" t="s">
        <v>123</v>
      </c>
      <c r="B45" s="28" t="s">
        <v>124</v>
      </c>
      <c r="C45" s="32"/>
      <c r="D45" s="29"/>
      <c r="E45" s="29"/>
      <c r="F45" s="29"/>
      <c r="G45" s="29"/>
      <c r="H45" s="29"/>
      <c r="I45" s="29"/>
      <c r="J45" s="29"/>
      <c r="K45" s="29"/>
      <c r="L45" s="29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32"/>
    </row>
    <row r="46" spans="1:105" ht="62.4" hidden="1" outlineLevel="1" x14ac:dyDescent="0.3">
      <c r="A46" s="27" t="s">
        <v>123</v>
      </c>
      <c r="B46" s="28" t="s">
        <v>125</v>
      </c>
      <c r="C46" s="32"/>
      <c r="D46" s="29"/>
      <c r="E46" s="29"/>
      <c r="F46" s="29"/>
      <c r="G46" s="29"/>
      <c r="H46" s="29"/>
      <c r="I46" s="29"/>
      <c r="J46" s="29"/>
      <c r="K46" s="29"/>
      <c r="L46" s="29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32"/>
    </row>
    <row r="47" spans="1:105" hidden="1" outlineLevel="1" x14ac:dyDescent="0.3">
      <c r="A47" s="27" t="s">
        <v>123</v>
      </c>
      <c r="B47" s="37" t="s">
        <v>113</v>
      </c>
      <c r="C47" s="32"/>
      <c r="D47" s="29"/>
      <c r="E47" s="29"/>
      <c r="F47" s="29"/>
      <c r="G47" s="29"/>
      <c r="H47" s="29"/>
      <c r="I47" s="29"/>
      <c r="J47" s="29"/>
      <c r="K47" s="29"/>
      <c r="L47" s="29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32"/>
    </row>
    <row r="48" spans="1:105" hidden="1" outlineLevel="1" x14ac:dyDescent="0.3">
      <c r="A48" s="27" t="s">
        <v>123</v>
      </c>
      <c r="B48" s="37" t="s">
        <v>113</v>
      </c>
      <c r="C48" s="32"/>
      <c r="D48" s="29"/>
      <c r="E48" s="29"/>
      <c r="F48" s="29"/>
      <c r="G48" s="29"/>
      <c r="H48" s="29"/>
      <c r="I48" s="29"/>
      <c r="J48" s="29"/>
      <c r="K48" s="29"/>
      <c r="L48" s="29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32"/>
    </row>
    <row r="49" spans="1:105" hidden="1" outlineLevel="1" x14ac:dyDescent="0.3">
      <c r="A49" s="27" t="s">
        <v>114</v>
      </c>
      <c r="B49" s="28" t="s">
        <v>114</v>
      </c>
      <c r="C49" s="32"/>
      <c r="D49" s="29"/>
      <c r="E49" s="29"/>
      <c r="F49" s="29"/>
      <c r="G49" s="29"/>
      <c r="H49" s="29"/>
      <c r="I49" s="29"/>
      <c r="J49" s="29"/>
      <c r="K49" s="29"/>
      <c r="L49" s="29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32"/>
    </row>
    <row r="50" spans="1:105" ht="62.4" hidden="1" outlineLevel="1" x14ac:dyDescent="0.3">
      <c r="A50" s="27" t="s">
        <v>123</v>
      </c>
      <c r="B50" s="28" t="s">
        <v>126</v>
      </c>
      <c r="C50" s="32"/>
      <c r="D50" s="29"/>
      <c r="E50" s="29"/>
      <c r="F50" s="29"/>
      <c r="G50" s="29"/>
      <c r="H50" s="29"/>
      <c r="I50" s="29"/>
      <c r="J50" s="29"/>
      <c r="K50" s="29"/>
      <c r="L50" s="29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32"/>
    </row>
    <row r="51" spans="1:105" hidden="1" outlineLevel="1" x14ac:dyDescent="0.3">
      <c r="A51" s="27" t="s">
        <v>123</v>
      </c>
      <c r="B51" s="37" t="s">
        <v>113</v>
      </c>
      <c r="C51" s="32"/>
      <c r="D51" s="29"/>
      <c r="E51" s="29"/>
      <c r="F51" s="29"/>
      <c r="G51" s="29"/>
      <c r="H51" s="29"/>
      <c r="I51" s="29"/>
      <c r="J51" s="29"/>
      <c r="K51" s="29"/>
      <c r="L51" s="29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32"/>
    </row>
    <row r="52" spans="1:105" hidden="1" outlineLevel="1" x14ac:dyDescent="0.3">
      <c r="A52" s="27" t="s">
        <v>123</v>
      </c>
      <c r="B52" s="37" t="s">
        <v>113</v>
      </c>
      <c r="C52" s="32"/>
      <c r="D52" s="29"/>
      <c r="E52" s="29"/>
      <c r="F52" s="29"/>
      <c r="G52" s="29"/>
      <c r="H52" s="29"/>
      <c r="I52" s="29"/>
      <c r="J52" s="29"/>
      <c r="K52" s="29"/>
      <c r="L52" s="29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32"/>
    </row>
    <row r="53" spans="1:105" hidden="1" outlineLevel="1" x14ac:dyDescent="0.3">
      <c r="A53" s="27" t="s">
        <v>114</v>
      </c>
      <c r="B53" s="28" t="s">
        <v>114</v>
      </c>
      <c r="C53" s="32"/>
      <c r="D53" s="29"/>
      <c r="E53" s="29"/>
      <c r="F53" s="29"/>
      <c r="G53" s="29"/>
      <c r="H53" s="29"/>
      <c r="I53" s="29"/>
      <c r="J53" s="29"/>
      <c r="K53" s="29"/>
      <c r="L53" s="29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32"/>
    </row>
    <row r="54" spans="1:105" ht="62.4" hidden="1" outlineLevel="1" x14ac:dyDescent="0.3">
      <c r="A54" s="27" t="s">
        <v>123</v>
      </c>
      <c r="B54" s="28" t="s">
        <v>127</v>
      </c>
      <c r="C54" s="32"/>
      <c r="D54" s="29"/>
      <c r="E54" s="29"/>
      <c r="F54" s="29"/>
      <c r="G54" s="29"/>
      <c r="H54" s="29"/>
      <c r="I54" s="29"/>
      <c r="J54" s="29"/>
      <c r="K54" s="29"/>
      <c r="L54" s="29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32"/>
    </row>
    <row r="55" spans="1:105" hidden="1" outlineLevel="1" x14ac:dyDescent="0.3">
      <c r="A55" s="27" t="s">
        <v>123</v>
      </c>
      <c r="B55" s="37" t="s">
        <v>113</v>
      </c>
      <c r="C55" s="32"/>
      <c r="D55" s="29"/>
      <c r="E55" s="29"/>
      <c r="F55" s="29"/>
      <c r="G55" s="29"/>
      <c r="H55" s="29"/>
      <c r="I55" s="29"/>
      <c r="J55" s="29"/>
      <c r="K55" s="29"/>
      <c r="L55" s="29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32"/>
    </row>
    <row r="56" spans="1:105" hidden="1" outlineLevel="1" x14ac:dyDescent="0.3">
      <c r="A56" s="27" t="s">
        <v>123</v>
      </c>
      <c r="B56" s="37" t="s">
        <v>113</v>
      </c>
      <c r="C56" s="32"/>
      <c r="D56" s="29"/>
      <c r="E56" s="29"/>
      <c r="F56" s="29"/>
      <c r="G56" s="29"/>
      <c r="H56" s="29"/>
      <c r="I56" s="29"/>
      <c r="J56" s="29"/>
      <c r="K56" s="29"/>
      <c r="L56" s="29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32"/>
    </row>
    <row r="57" spans="1:105" hidden="1" outlineLevel="1" x14ac:dyDescent="0.3">
      <c r="A57" s="27" t="s">
        <v>114</v>
      </c>
      <c r="B57" s="28" t="s">
        <v>114</v>
      </c>
      <c r="C57" s="32"/>
      <c r="D57" s="29"/>
      <c r="E57" s="29"/>
      <c r="F57" s="29"/>
      <c r="G57" s="29"/>
      <c r="H57" s="29"/>
      <c r="I57" s="29"/>
      <c r="J57" s="29"/>
      <c r="K57" s="29"/>
      <c r="L57" s="29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32"/>
    </row>
    <row r="58" spans="1:105" ht="31.2" hidden="1" outlineLevel="1" x14ac:dyDescent="0.3">
      <c r="A58" s="27" t="s">
        <v>128</v>
      </c>
      <c r="B58" s="28" t="s">
        <v>124</v>
      </c>
      <c r="C58" s="32"/>
      <c r="D58" s="29"/>
      <c r="E58" s="29"/>
      <c r="F58" s="29"/>
      <c r="G58" s="29"/>
      <c r="H58" s="29"/>
      <c r="I58" s="29"/>
      <c r="J58" s="29"/>
      <c r="K58" s="29"/>
      <c r="L58" s="29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32"/>
    </row>
    <row r="59" spans="1:105" ht="62.4" hidden="1" outlineLevel="1" x14ac:dyDescent="0.3">
      <c r="A59" s="27" t="s">
        <v>128</v>
      </c>
      <c r="B59" s="28" t="s">
        <v>125</v>
      </c>
      <c r="C59" s="32"/>
      <c r="D59" s="29"/>
      <c r="E59" s="29"/>
      <c r="F59" s="29"/>
      <c r="G59" s="29"/>
      <c r="H59" s="29"/>
      <c r="I59" s="29"/>
      <c r="J59" s="29"/>
      <c r="K59" s="29"/>
      <c r="L59" s="29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32"/>
    </row>
    <row r="60" spans="1:105" hidden="1" outlineLevel="1" x14ac:dyDescent="0.3">
      <c r="A60" s="27" t="s">
        <v>128</v>
      </c>
      <c r="B60" s="37" t="s">
        <v>113</v>
      </c>
      <c r="C60" s="32"/>
      <c r="D60" s="29"/>
      <c r="E60" s="29"/>
      <c r="F60" s="29"/>
      <c r="G60" s="29"/>
      <c r="H60" s="29"/>
      <c r="I60" s="29"/>
      <c r="J60" s="29"/>
      <c r="K60" s="29"/>
      <c r="L60" s="29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32"/>
    </row>
    <row r="61" spans="1:105" hidden="1" outlineLevel="1" x14ac:dyDescent="0.3">
      <c r="A61" s="27" t="s">
        <v>128</v>
      </c>
      <c r="B61" s="37" t="s">
        <v>113</v>
      </c>
      <c r="C61" s="32"/>
      <c r="D61" s="29"/>
      <c r="E61" s="29"/>
      <c r="F61" s="29"/>
      <c r="G61" s="29"/>
      <c r="H61" s="29"/>
      <c r="I61" s="29"/>
      <c r="J61" s="29"/>
      <c r="K61" s="29"/>
      <c r="L61" s="29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32"/>
    </row>
    <row r="62" spans="1:105" hidden="1" outlineLevel="1" x14ac:dyDescent="0.3">
      <c r="A62" s="27" t="s">
        <v>114</v>
      </c>
      <c r="B62" s="28" t="s">
        <v>114</v>
      </c>
      <c r="C62" s="32"/>
      <c r="D62" s="29"/>
      <c r="E62" s="29"/>
      <c r="F62" s="29"/>
      <c r="G62" s="29"/>
      <c r="H62" s="29"/>
      <c r="I62" s="29"/>
      <c r="J62" s="29"/>
      <c r="K62" s="29"/>
      <c r="L62" s="29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32"/>
    </row>
    <row r="63" spans="1:105" ht="62.4" hidden="1" outlineLevel="1" x14ac:dyDescent="0.3">
      <c r="A63" s="27" t="s">
        <v>128</v>
      </c>
      <c r="B63" s="28" t="s">
        <v>126</v>
      </c>
      <c r="C63" s="32"/>
      <c r="D63" s="29"/>
      <c r="E63" s="29"/>
      <c r="F63" s="29"/>
      <c r="G63" s="29"/>
      <c r="H63" s="29"/>
      <c r="I63" s="29"/>
      <c r="J63" s="29"/>
      <c r="K63" s="29"/>
      <c r="L63" s="29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32"/>
    </row>
    <row r="64" spans="1:105" hidden="1" outlineLevel="1" x14ac:dyDescent="0.3">
      <c r="A64" s="27" t="s">
        <v>128</v>
      </c>
      <c r="B64" s="37" t="s">
        <v>113</v>
      </c>
      <c r="C64" s="32"/>
      <c r="D64" s="29"/>
      <c r="E64" s="29"/>
      <c r="F64" s="29"/>
      <c r="G64" s="29"/>
      <c r="H64" s="29"/>
      <c r="I64" s="29"/>
      <c r="J64" s="29"/>
      <c r="K64" s="29"/>
      <c r="L64" s="29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32"/>
    </row>
    <row r="65" spans="1:105" hidden="1" outlineLevel="1" x14ac:dyDescent="0.3">
      <c r="A65" s="27" t="s">
        <v>128</v>
      </c>
      <c r="B65" s="37" t="s">
        <v>113</v>
      </c>
      <c r="C65" s="32"/>
      <c r="D65" s="29"/>
      <c r="E65" s="29"/>
      <c r="F65" s="29"/>
      <c r="G65" s="29"/>
      <c r="H65" s="29"/>
      <c r="I65" s="29"/>
      <c r="J65" s="29"/>
      <c r="K65" s="29"/>
      <c r="L65" s="29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32"/>
    </row>
    <row r="66" spans="1:105" hidden="1" outlineLevel="1" x14ac:dyDescent="0.3">
      <c r="A66" s="27" t="s">
        <v>114</v>
      </c>
      <c r="B66" s="28" t="s">
        <v>114</v>
      </c>
      <c r="C66" s="32"/>
      <c r="D66" s="29"/>
      <c r="E66" s="29"/>
      <c r="F66" s="29"/>
      <c r="G66" s="29"/>
      <c r="H66" s="29"/>
      <c r="I66" s="29"/>
      <c r="J66" s="29"/>
      <c r="K66" s="29"/>
      <c r="L66" s="29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32"/>
    </row>
    <row r="67" spans="1:105" ht="62.4" hidden="1" outlineLevel="1" x14ac:dyDescent="0.3">
      <c r="A67" s="27" t="s">
        <v>128</v>
      </c>
      <c r="B67" s="28" t="s">
        <v>129</v>
      </c>
      <c r="C67" s="32"/>
      <c r="D67" s="29"/>
      <c r="E67" s="29"/>
      <c r="F67" s="29"/>
      <c r="G67" s="29"/>
      <c r="H67" s="29"/>
      <c r="I67" s="29"/>
      <c r="J67" s="29"/>
      <c r="K67" s="29"/>
      <c r="L67" s="29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32"/>
    </row>
    <row r="68" spans="1:105" hidden="1" outlineLevel="1" x14ac:dyDescent="0.3">
      <c r="A68" s="27" t="s">
        <v>128</v>
      </c>
      <c r="B68" s="37" t="s">
        <v>113</v>
      </c>
      <c r="C68" s="32"/>
      <c r="D68" s="29"/>
      <c r="E68" s="29"/>
      <c r="F68" s="29"/>
      <c r="G68" s="29"/>
      <c r="H68" s="29"/>
      <c r="I68" s="29"/>
      <c r="J68" s="29"/>
      <c r="K68" s="29"/>
      <c r="L68" s="29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32"/>
    </row>
    <row r="69" spans="1:105" hidden="1" outlineLevel="1" x14ac:dyDescent="0.3">
      <c r="A69" s="27" t="s">
        <v>128</v>
      </c>
      <c r="B69" s="37" t="s">
        <v>113</v>
      </c>
      <c r="C69" s="32"/>
      <c r="D69" s="29"/>
      <c r="E69" s="29"/>
      <c r="F69" s="29"/>
      <c r="G69" s="29"/>
      <c r="H69" s="29"/>
      <c r="I69" s="29"/>
      <c r="J69" s="29"/>
      <c r="K69" s="29"/>
      <c r="L69" s="29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32"/>
    </row>
    <row r="70" spans="1:105" hidden="1" outlineLevel="1" x14ac:dyDescent="0.3">
      <c r="A70" s="27" t="s">
        <v>114</v>
      </c>
      <c r="B70" s="28" t="s">
        <v>114</v>
      </c>
      <c r="C70" s="32"/>
      <c r="D70" s="29"/>
      <c r="E70" s="29"/>
      <c r="F70" s="29"/>
      <c r="G70" s="29"/>
      <c r="H70" s="29"/>
      <c r="I70" s="29"/>
      <c r="J70" s="29"/>
      <c r="K70" s="29"/>
      <c r="L70" s="29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32"/>
    </row>
    <row r="71" spans="1:105" ht="62.4" hidden="1" outlineLevel="1" x14ac:dyDescent="0.3">
      <c r="A71" s="27" t="s">
        <v>130</v>
      </c>
      <c r="B71" s="28" t="s">
        <v>131</v>
      </c>
      <c r="C71" s="32"/>
      <c r="D71" s="29"/>
      <c r="E71" s="29"/>
      <c r="F71" s="29"/>
      <c r="G71" s="29"/>
      <c r="H71" s="29"/>
      <c r="I71" s="29"/>
      <c r="J71" s="29"/>
      <c r="K71" s="29"/>
      <c r="L71" s="29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32"/>
    </row>
    <row r="72" spans="1:105" ht="46.8" hidden="1" x14ac:dyDescent="0.3">
      <c r="A72" s="27" t="s">
        <v>132</v>
      </c>
      <c r="B72" s="28" t="s">
        <v>133</v>
      </c>
      <c r="C72" s="32"/>
      <c r="D72" s="29"/>
      <c r="E72" s="29"/>
      <c r="F72" s="29"/>
      <c r="G72" s="29"/>
      <c r="H72" s="29"/>
      <c r="I72" s="29"/>
      <c r="J72" s="29"/>
      <c r="K72" s="29"/>
      <c r="L72" s="29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32"/>
    </row>
    <row r="73" spans="1:105" hidden="1" x14ac:dyDescent="0.3">
      <c r="A73" s="27" t="s">
        <v>132</v>
      </c>
      <c r="B73" s="37" t="s">
        <v>113</v>
      </c>
      <c r="C73" s="32"/>
      <c r="D73" s="29"/>
      <c r="E73" s="29"/>
      <c r="F73" s="29"/>
      <c r="G73" s="29"/>
      <c r="H73" s="29"/>
      <c r="I73" s="29"/>
      <c r="J73" s="29"/>
      <c r="K73" s="29"/>
      <c r="L73" s="29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32"/>
    </row>
    <row r="74" spans="1:105" hidden="1" x14ac:dyDescent="0.3">
      <c r="A74" s="27" t="s">
        <v>132</v>
      </c>
      <c r="B74" s="37" t="s">
        <v>113</v>
      </c>
      <c r="C74" s="32"/>
      <c r="D74" s="29"/>
      <c r="E74" s="29"/>
      <c r="F74" s="29"/>
      <c r="G74" s="29"/>
      <c r="H74" s="29"/>
      <c r="I74" s="29"/>
      <c r="J74" s="29"/>
      <c r="K74" s="29"/>
      <c r="L74" s="29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32"/>
    </row>
    <row r="75" spans="1:105" hidden="1" x14ac:dyDescent="0.3">
      <c r="A75" s="27" t="s">
        <v>114</v>
      </c>
      <c r="B75" s="28" t="s">
        <v>114</v>
      </c>
      <c r="C75" s="32"/>
      <c r="D75" s="29"/>
      <c r="E75" s="29"/>
      <c r="F75" s="29"/>
      <c r="G75" s="29"/>
      <c r="H75" s="29"/>
      <c r="I75" s="29"/>
      <c r="J75" s="29"/>
      <c r="K75" s="29"/>
      <c r="L75" s="29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32"/>
    </row>
    <row r="76" spans="1:105" ht="62.4" hidden="1" x14ac:dyDescent="0.3">
      <c r="A76" s="27" t="s">
        <v>134</v>
      </c>
      <c r="B76" s="28" t="s">
        <v>135</v>
      </c>
      <c r="C76" s="32"/>
      <c r="D76" s="29"/>
      <c r="E76" s="29"/>
      <c r="F76" s="29"/>
      <c r="G76" s="29"/>
      <c r="H76" s="29"/>
      <c r="I76" s="29"/>
      <c r="J76" s="29"/>
      <c r="K76" s="29"/>
      <c r="L76" s="29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32"/>
    </row>
    <row r="77" spans="1:105" hidden="1" x14ac:dyDescent="0.3">
      <c r="A77" s="27" t="s">
        <v>134</v>
      </c>
      <c r="B77" s="37" t="s">
        <v>113</v>
      </c>
      <c r="C77" s="32"/>
      <c r="D77" s="29"/>
      <c r="E77" s="29"/>
      <c r="F77" s="29"/>
      <c r="G77" s="29"/>
      <c r="H77" s="29"/>
      <c r="I77" s="29"/>
      <c r="J77" s="29"/>
      <c r="K77" s="29"/>
      <c r="L77" s="29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32"/>
    </row>
    <row r="78" spans="1:105" hidden="1" x14ac:dyDescent="0.3">
      <c r="A78" s="27" t="s">
        <v>134</v>
      </c>
      <c r="B78" s="37" t="s">
        <v>113</v>
      </c>
      <c r="C78" s="32"/>
      <c r="D78" s="29"/>
      <c r="E78" s="29"/>
      <c r="F78" s="29"/>
      <c r="G78" s="29"/>
      <c r="H78" s="29"/>
      <c r="I78" s="29"/>
      <c r="J78" s="29"/>
      <c r="K78" s="29"/>
      <c r="L78" s="29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32"/>
    </row>
    <row r="79" spans="1:105" hidden="1" x14ac:dyDescent="0.3">
      <c r="A79" s="27" t="s">
        <v>114</v>
      </c>
      <c r="B79" s="28" t="s">
        <v>114</v>
      </c>
      <c r="C79" s="32"/>
      <c r="D79" s="29"/>
      <c r="E79" s="29"/>
      <c r="F79" s="29"/>
      <c r="G79" s="29"/>
      <c r="H79" s="29"/>
      <c r="I79" s="29"/>
      <c r="J79" s="29"/>
      <c r="K79" s="29"/>
      <c r="L79" s="29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32"/>
    </row>
    <row r="80" spans="1:105" s="26" customFormat="1" ht="39.6" customHeight="1" x14ac:dyDescent="0.3">
      <c r="A80" s="84" t="s">
        <v>136</v>
      </c>
      <c r="B80" s="85" t="s">
        <v>137</v>
      </c>
      <c r="C80" s="86" t="s">
        <v>88</v>
      </c>
      <c r="D80" s="86"/>
      <c r="E80" s="86"/>
      <c r="F80" s="86"/>
      <c r="G80" s="86"/>
      <c r="H80" s="89">
        <f>H81+H93+H107+H143</f>
        <v>630.33215699999994</v>
      </c>
      <c r="I80" s="89">
        <f t="shared" ref="I80:BT80" si="16">I81+I93+I107+I143</f>
        <v>0</v>
      </c>
      <c r="J80" s="89" t="s">
        <v>89</v>
      </c>
      <c r="K80" s="89">
        <f t="shared" si="16"/>
        <v>751.43180492799991</v>
      </c>
      <c r="L80" s="89">
        <f t="shared" si="16"/>
        <v>0</v>
      </c>
      <c r="M80" s="89" t="s">
        <v>89</v>
      </c>
      <c r="N80" s="89">
        <f t="shared" si="16"/>
        <v>0</v>
      </c>
      <c r="O80" s="89">
        <f t="shared" si="16"/>
        <v>0</v>
      </c>
      <c r="P80" s="89">
        <f t="shared" si="16"/>
        <v>0</v>
      </c>
      <c r="Q80" s="89">
        <f t="shared" si="16"/>
        <v>644.76533113413279</v>
      </c>
      <c r="R80" s="89">
        <f t="shared" si="16"/>
        <v>1810.4615655599998</v>
      </c>
      <c r="S80" s="89">
        <f t="shared" si="16"/>
        <v>2219.5481615111889</v>
      </c>
      <c r="T80" s="89">
        <f t="shared" si="16"/>
        <v>630.33215699999994</v>
      </c>
      <c r="U80" s="89">
        <f t="shared" si="16"/>
        <v>751.43180492799991</v>
      </c>
      <c r="V80" s="89">
        <f t="shared" si="16"/>
        <v>0</v>
      </c>
      <c r="W80" s="89">
        <f t="shared" si="16"/>
        <v>0</v>
      </c>
      <c r="X80" s="89">
        <f t="shared" si="16"/>
        <v>0</v>
      </c>
      <c r="Y80" s="89">
        <f t="shared" si="16"/>
        <v>0</v>
      </c>
      <c r="Z80" s="89">
        <f t="shared" si="16"/>
        <v>0</v>
      </c>
      <c r="AA80" s="89">
        <f t="shared" si="16"/>
        <v>0</v>
      </c>
      <c r="AB80" s="89">
        <f t="shared" si="16"/>
        <v>0</v>
      </c>
      <c r="AC80" s="89">
        <f t="shared" si="16"/>
        <v>0</v>
      </c>
      <c r="AD80" s="89">
        <f t="shared" si="16"/>
        <v>0</v>
      </c>
      <c r="AE80" s="89">
        <f t="shared" si="16"/>
        <v>0</v>
      </c>
      <c r="AF80" s="89">
        <f t="shared" si="16"/>
        <v>0</v>
      </c>
      <c r="AG80" s="89">
        <f t="shared" si="16"/>
        <v>0</v>
      </c>
      <c r="AH80" s="89">
        <f t="shared" si="16"/>
        <v>0</v>
      </c>
      <c r="AI80" s="89">
        <f t="shared" si="16"/>
        <v>5.6182699999999999</v>
      </c>
      <c r="AJ80" s="89">
        <f t="shared" si="16"/>
        <v>0</v>
      </c>
      <c r="AK80" s="89">
        <f t="shared" si="16"/>
        <v>0</v>
      </c>
      <c r="AL80" s="89">
        <f t="shared" si="16"/>
        <v>5.6182699999999999</v>
      </c>
      <c r="AM80" s="89">
        <f t="shared" si="16"/>
        <v>0</v>
      </c>
      <c r="AN80" s="89">
        <f t="shared" si="16"/>
        <v>36.210981359999998</v>
      </c>
      <c r="AO80" s="89">
        <f t="shared" si="16"/>
        <v>0</v>
      </c>
      <c r="AP80" s="89">
        <f t="shared" si="16"/>
        <v>0</v>
      </c>
      <c r="AQ80" s="89">
        <f t="shared" si="16"/>
        <v>36.210981359999998</v>
      </c>
      <c r="AR80" s="89">
        <f t="shared" si="16"/>
        <v>0</v>
      </c>
      <c r="AS80" s="89">
        <f t="shared" si="16"/>
        <v>111.54306</v>
      </c>
      <c r="AT80" s="89">
        <f t="shared" si="16"/>
        <v>0</v>
      </c>
      <c r="AU80" s="89">
        <f t="shared" si="16"/>
        <v>0</v>
      </c>
      <c r="AV80" s="89">
        <f t="shared" si="16"/>
        <v>111.54306</v>
      </c>
      <c r="AW80" s="89">
        <f t="shared" si="16"/>
        <v>0</v>
      </c>
      <c r="AX80" s="89">
        <f t="shared" si="16"/>
        <v>42.821223388</v>
      </c>
      <c r="AY80" s="89">
        <f t="shared" si="16"/>
        <v>0</v>
      </c>
      <c r="AZ80" s="89">
        <f t="shared" si="16"/>
        <v>0</v>
      </c>
      <c r="BA80" s="89">
        <f t="shared" si="16"/>
        <v>42.821223388</v>
      </c>
      <c r="BB80" s="89">
        <f t="shared" si="16"/>
        <v>0</v>
      </c>
      <c r="BC80" s="89">
        <f t="shared" si="16"/>
        <v>116.104568</v>
      </c>
      <c r="BD80" s="89">
        <f t="shared" si="16"/>
        <v>0</v>
      </c>
      <c r="BE80" s="89">
        <f t="shared" si="16"/>
        <v>0</v>
      </c>
      <c r="BF80" s="89">
        <f t="shared" si="16"/>
        <v>116.104568</v>
      </c>
      <c r="BG80" s="89">
        <f t="shared" si="16"/>
        <v>0</v>
      </c>
      <c r="BH80" s="89">
        <f t="shared" si="16"/>
        <v>219.49088192799996</v>
      </c>
      <c r="BI80" s="89">
        <f t="shared" si="16"/>
        <v>0</v>
      </c>
      <c r="BJ80" s="89">
        <f t="shared" si="16"/>
        <v>0</v>
      </c>
      <c r="BK80" s="89">
        <f t="shared" si="16"/>
        <v>219.49088192799996</v>
      </c>
      <c r="BL80" s="89">
        <f t="shared" si="16"/>
        <v>0</v>
      </c>
      <c r="BM80" s="89">
        <f t="shared" si="16"/>
        <v>129.73170200000001</v>
      </c>
      <c r="BN80" s="89">
        <f t="shared" si="16"/>
        <v>0</v>
      </c>
      <c r="BO80" s="89">
        <f t="shared" si="16"/>
        <v>0</v>
      </c>
      <c r="BP80" s="89">
        <f t="shared" si="16"/>
        <v>129.73170200000001</v>
      </c>
      <c r="BQ80" s="89">
        <f t="shared" si="16"/>
        <v>0</v>
      </c>
      <c r="BR80" s="89">
        <f t="shared" si="16"/>
        <v>0</v>
      </c>
      <c r="BS80" s="89">
        <f t="shared" si="16"/>
        <v>0</v>
      </c>
      <c r="BT80" s="89">
        <f t="shared" si="16"/>
        <v>0</v>
      </c>
      <c r="BU80" s="89">
        <f t="shared" ref="BU80:CZ80" si="17">BU81+BU93+BU107+BU143</f>
        <v>0</v>
      </c>
      <c r="BV80" s="89">
        <f t="shared" si="17"/>
        <v>0</v>
      </c>
      <c r="BW80" s="89">
        <f t="shared" si="17"/>
        <v>129.25301999999999</v>
      </c>
      <c r="BX80" s="89">
        <f t="shared" si="17"/>
        <v>0</v>
      </c>
      <c r="BY80" s="89">
        <f t="shared" si="17"/>
        <v>0</v>
      </c>
      <c r="BZ80" s="89">
        <f t="shared" si="17"/>
        <v>129.25301999999999</v>
      </c>
      <c r="CA80" s="89">
        <f t="shared" si="17"/>
        <v>0</v>
      </c>
      <c r="CB80" s="89">
        <f t="shared" si="17"/>
        <v>0</v>
      </c>
      <c r="CC80" s="89">
        <f t="shared" si="17"/>
        <v>0</v>
      </c>
      <c r="CD80" s="89">
        <f t="shared" si="17"/>
        <v>0</v>
      </c>
      <c r="CE80" s="89">
        <f t="shared" si="17"/>
        <v>0</v>
      </c>
      <c r="CF80" s="89">
        <f t="shared" si="17"/>
        <v>0</v>
      </c>
      <c r="CG80" s="89">
        <f t="shared" si="17"/>
        <v>143.7561024</v>
      </c>
      <c r="CH80" s="89">
        <f t="shared" si="17"/>
        <v>0</v>
      </c>
      <c r="CI80" s="89">
        <f t="shared" si="17"/>
        <v>0</v>
      </c>
      <c r="CJ80" s="89">
        <f t="shared" si="17"/>
        <v>143.7561024</v>
      </c>
      <c r="CK80" s="89">
        <f t="shared" si="17"/>
        <v>0</v>
      </c>
      <c r="CL80" s="89">
        <f t="shared" si="17"/>
        <v>0</v>
      </c>
      <c r="CM80" s="89">
        <f t="shared" si="17"/>
        <v>0</v>
      </c>
      <c r="CN80" s="89">
        <f t="shared" si="17"/>
        <v>0</v>
      </c>
      <c r="CO80" s="89">
        <f t="shared" si="17"/>
        <v>0</v>
      </c>
      <c r="CP80" s="89">
        <f t="shared" si="17"/>
        <v>0</v>
      </c>
      <c r="CQ80" s="89">
        <f t="shared" si="17"/>
        <v>636.00672239999994</v>
      </c>
      <c r="CR80" s="89">
        <f t="shared" si="17"/>
        <v>0</v>
      </c>
      <c r="CS80" s="89">
        <f t="shared" si="17"/>
        <v>0</v>
      </c>
      <c r="CT80" s="89">
        <f t="shared" si="17"/>
        <v>636.00672239999994</v>
      </c>
      <c r="CU80" s="89">
        <f t="shared" si="17"/>
        <v>0</v>
      </c>
      <c r="CV80" s="89">
        <f t="shared" si="17"/>
        <v>701.26391107599989</v>
      </c>
      <c r="CW80" s="89">
        <f t="shared" si="17"/>
        <v>0</v>
      </c>
      <c r="CX80" s="89">
        <f t="shared" si="17"/>
        <v>0</v>
      </c>
      <c r="CY80" s="89">
        <f t="shared" si="17"/>
        <v>701.26391107599989</v>
      </c>
      <c r="CZ80" s="89">
        <f t="shared" si="17"/>
        <v>0</v>
      </c>
      <c r="DA80" s="92"/>
    </row>
    <row r="81" spans="1:105" s="26" customFormat="1" ht="49.2" customHeight="1" x14ac:dyDescent="0.3">
      <c r="A81" s="38" t="s">
        <v>138</v>
      </c>
      <c r="B81" s="39" t="s">
        <v>139</v>
      </c>
      <c r="C81" s="40" t="s">
        <v>88</v>
      </c>
      <c r="D81" s="40"/>
      <c r="E81" s="40"/>
      <c r="F81" s="40"/>
      <c r="G81" s="40"/>
      <c r="H81" s="41">
        <f>H82+H86</f>
        <v>0</v>
      </c>
      <c r="I81" s="41">
        <f t="shared" ref="I81:CX81" si="18">I82+I86</f>
        <v>0</v>
      </c>
      <c r="J81" s="40" t="s">
        <v>89</v>
      </c>
      <c r="K81" s="42">
        <f t="shared" si="18"/>
        <v>2.6656019280000001</v>
      </c>
      <c r="L81" s="42">
        <f t="shared" si="18"/>
        <v>0</v>
      </c>
      <c r="M81" s="40" t="s">
        <v>89</v>
      </c>
      <c r="N81" s="41">
        <f t="shared" si="18"/>
        <v>0</v>
      </c>
      <c r="O81" s="41">
        <f t="shared" si="18"/>
        <v>0</v>
      </c>
      <c r="P81" s="41">
        <f t="shared" si="18"/>
        <v>0</v>
      </c>
      <c r="Q81" s="41">
        <f t="shared" si="18"/>
        <v>0</v>
      </c>
      <c r="R81" s="42">
        <f t="shared" si="18"/>
        <v>2.7201135599999997</v>
      </c>
      <c r="S81" s="58">
        <f t="shared" si="18"/>
        <v>3.1364168215355566</v>
      </c>
      <c r="T81" s="41">
        <f t="shared" si="18"/>
        <v>0</v>
      </c>
      <c r="U81" s="42">
        <f t="shared" si="18"/>
        <v>2.6656019280000001</v>
      </c>
      <c r="V81" s="41">
        <f t="shared" si="18"/>
        <v>0</v>
      </c>
      <c r="W81" s="41">
        <f t="shared" si="18"/>
        <v>0</v>
      </c>
      <c r="X81" s="41">
        <f t="shared" si="18"/>
        <v>0</v>
      </c>
      <c r="Y81" s="41">
        <f t="shared" si="18"/>
        <v>0</v>
      </c>
      <c r="Z81" s="41">
        <f t="shared" si="18"/>
        <v>0</v>
      </c>
      <c r="AA81" s="41">
        <f t="shared" si="18"/>
        <v>0</v>
      </c>
      <c r="AB81" s="41">
        <f t="shared" si="18"/>
        <v>0</v>
      </c>
      <c r="AC81" s="41">
        <f t="shared" si="18"/>
        <v>0</v>
      </c>
      <c r="AD81" s="41">
        <f t="shared" si="18"/>
        <v>0</v>
      </c>
      <c r="AE81" s="41">
        <f t="shared" si="18"/>
        <v>0</v>
      </c>
      <c r="AF81" s="41">
        <f t="shared" si="18"/>
        <v>0</v>
      </c>
      <c r="AG81" s="41">
        <f t="shared" si="18"/>
        <v>0</v>
      </c>
      <c r="AH81" s="41">
        <f t="shared" si="18"/>
        <v>0</v>
      </c>
      <c r="AI81" s="41">
        <f t="shared" si="18"/>
        <v>0</v>
      </c>
      <c r="AJ81" s="41">
        <f t="shared" si="18"/>
        <v>0</v>
      </c>
      <c r="AK81" s="41">
        <f t="shared" si="18"/>
        <v>0</v>
      </c>
      <c r="AL81" s="41">
        <f t="shared" si="18"/>
        <v>0</v>
      </c>
      <c r="AM81" s="41">
        <f t="shared" si="18"/>
        <v>0</v>
      </c>
      <c r="AN81" s="41">
        <f t="shared" si="18"/>
        <v>0</v>
      </c>
      <c r="AO81" s="41">
        <f t="shared" si="18"/>
        <v>0</v>
      </c>
      <c r="AP81" s="41">
        <f t="shared" si="18"/>
        <v>0</v>
      </c>
      <c r="AQ81" s="41">
        <f t="shared" si="18"/>
        <v>0</v>
      </c>
      <c r="AR81" s="41">
        <f t="shared" si="18"/>
        <v>0</v>
      </c>
      <c r="AS81" s="41">
        <f t="shared" si="18"/>
        <v>0</v>
      </c>
      <c r="AT81" s="41">
        <f t="shared" si="18"/>
        <v>0</v>
      </c>
      <c r="AU81" s="41">
        <f t="shared" si="18"/>
        <v>0</v>
      </c>
      <c r="AV81" s="41">
        <f t="shared" si="18"/>
        <v>0</v>
      </c>
      <c r="AW81" s="41">
        <f t="shared" si="18"/>
        <v>0</v>
      </c>
      <c r="AX81" s="41">
        <f t="shared" si="18"/>
        <v>0</v>
      </c>
      <c r="AY81" s="41">
        <f t="shared" si="18"/>
        <v>0</v>
      </c>
      <c r="AZ81" s="41">
        <f t="shared" si="18"/>
        <v>0</v>
      </c>
      <c r="BA81" s="41">
        <f t="shared" si="18"/>
        <v>0</v>
      </c>
      <c r="BB81" s="41">
        <f t="shared" si="18"/>
        <v>0</v>
      </c>
      <c r="BC81" s="41">
        <f t="shared" si="18"/>
        <v>0</v>
      </c>
      <c r="BD81" s="41">
        <f t="shared" si="18"/>
        <v>0</v>
      </c>
      <c r="BE81" s="41">
        <f t="shared" si="18"/>
        <v>0</v>
      </c>
      <c r="BF81" s="41">
        <f t="shared" si="18"/>
        <v>0</v>
      </c>
      <c r="BG81" s="41">
        <f t="shared" si="18"/>
        <v>0</v>
      </c>
      <c r="BH81" s="42">
        <f t="shared" si="18"/>
        <v>2.6656019280000001</v>
      </c>
      <c r="BI81" s="41">
        <f t="shared" si="18"/>
        <v>0</v>
      </c>
      <c r="BJ81" s="41">
        <f t="shared" si="18"/>
        <v>0</v>
      </c>
      <c r="BK81" s="42">
        <f t="shared" si="18"/>
        <v>2.6656019280000001</v>
      </c>
      <c r="BL81" s="41">
        <f t="shared" si="18"/>
        <v>0</v>
      </c>
      <c r="BM81" s="41">
        <f t="shared" si="18"/>
        <v>0</v>
      </c>
      <c r="BN81" s="41">
        <f t="shared" si="18"/>
        <v>0</v>
      </c>
      <c r="BO81" s="41">
        <f t="shared" si="18"/>
        <v>0</v>
      </c>
      <c r="BP81" s="41">
        <f t="shared" si="18"/>
        <v>0</v>
      </c>
      <c r="BQ81" s="41">
        <f t="shared" si="18"/>
        <v>0</v>
      </c>
      <c r="BR81" s="41">
        <f t="shared" si="18"/>
        <v>0</v>
      </c>
      <c r="BS81" s="41">
        <f t="shared" si="18"/>
        <v>0</v>
      </c>
      <c r="BT81" s="41">
        <f t="shared" si="18"/>
        <v>0</v>
      </c>
      <c r="BU81" s="41">
        <f t="shared" si="18"/>
        <v>0</v>
      </c>
      <c r="BV81" s="41">
        <f t="shared" si="18"/>
        <v>0</v>
      </c>
      <c r="BW81" s="41">
        <f t="shared" si="18"/>
        <v>0</v>
      </c>
      <c r="BX81" s="41">
        <f t="shared" si="18"/>
        <v>0</v>
      </c>
      <c r="BY81" s="41">
        <f t="shared" si="18"/>
        <v>0</v>
      </c>
      <c r="BZ81" s="41">
        <f t="shared" si="18"/>
        <v>0</v>
      </c>
      <c r="CA81" s="41">
        <f t="shared" si="18"/>
        <v>0</v>
      </c>
      <c r="CB81" s="41">
        <f t="shared" si="18"/>
        <v>0</v>
      </c>
      <c r="CC81" s="41">
        <f t="shared" si="18"/>
        <v>0</v>
      </c>
      <c r="CD81" s="41">
        <f t="shared" si="18"/>
        <v>0</v>
      </c>
      <c r="CE81" s="41">
        <f t="shared" si="18"/>
        <v>0</v>
      </c>
      <c r="CF81" s="41">
        <f t="shared" si="18"/>
        <v>0</v>
      </c>
      <c r="CG81" s="41">
        <f t="shared" ref="CG81:CP81" si="19">CG82+CG86</f>
        <v>0</v>
      </c>
      <c r="CH81" s="41">
        <f t="shared" si="19"/>
        <v>0</v>
      </c>
      <c r="CI81" s="41">
        <f t="shared" si="19"/>
        <v>0</v>
      </c>
      <c r="CJ81" s="41">
        <f t="shared" si="19"/>
        <v>0</v>
      </c>
      <c r="CK81" s="41">
        <f t="shared" si="19"/>
        <v>0</v>
      </c>
      <c r="CL81" s="41">
        <f t="shared" si="19"/>
        <v>0</v>
      </c>
      <c r="CM81" s="41">
        <f t="shared" si="19"/>
        <v>0</v>
      </c>
      <c r="CN81" s="41">
        <f t="shared" si="19"/>
        <v>0</v>
      </c>
      <c r="CO81" s="41">
        <f t="shared" si="19"/>
        <v>0</v>
      </c>
      <c r="CP81" s="41">
        <f t="shared" si="19"/>
        <v>0</v>
      </c>
      <c r="CQ81" s="41">
        <f t="shared" si="18"/>
        <v>0</v>
      </c>
      <c r="CR81" s="41">
        <f t="shared" si="18"/>
        <v>0</v>
      </c>
      <c r="CS81" s="41">
        <f t="shared" si="18"/>
        <v>0</v>
      </c>
      <c r="CT81" s="41">
        <f t="shared" si="18"/>
        <v>0</v>
      </c>
      <c r="CU81" s="41">
        <f t="shared" si="18"/>
        <v>0</v>
      </c>
      <c r="CV81" s="58">
        <f t="shared" si="18"/>
        <v>2.6656019280000001</v>
      </c>
      <c r="CW81" s="43">
        <f t="shared" si="18"/>
        <v>0</v>
      </c>
      <c r="CX81" s="43">
        <f t="shared" si="18"/>
        <v>0</v>
      </c>
      <c r="CY81" s="58">
        <f>CY82+CY86</f>
        <v>2.6656019280000001</v>
      </c>
      <c r="CZ81" s="43">
        <f>CZ82+CZ86</f>
        <v>0</v>
      </c>
      <c r="DA81" s="44"/>
    </row>
    <row r="82" spans="1:105" ht="40.950000000000003" hidden="1" customHeight="1" x14ac:dyDescent="0.3">
      <c r="A82" s="45" t="s">
        <v>140</v>
      </c>
      <c r="B82" s="46" t="s">
        <v>141</v>
      </c>
      <c r="C82" s="47" t="s">
        <v>88</v>
      </c>
      <c r="D82" s="47"/>
      <c r="E82" s="47"/>
      <c r="F82" s="47"/>
      <c r="G82" s="47"/>
      <c r="H82" s="48">
        <f>SUM(H83:H85)</f>
        <v>0</v>
      </c>
      <c r="I82" s="48">
        <f t="shared" ref="I82:BT82" si="20">SUM(I83:I85)</f>
        <v>0</v>
      </c>
      <c r="J82" s="47" t="s">
        <v>89</v>
      </c>
      <c r="K82" s="49">
        <f t="shared" si="20"/>
        <v>0</v>
      </c>
      <c r="L82" s="49">
        <f t="shared" si="20"/>
        <v>0</v>
      </c>
      <c r="M82" s="47" t="s">
        <v>89</v>
      </c>
      <c r="N82" s="48">
        <f t="shared" si="20"/>
        <v>0</v>
      </c>
      <c r="O82" s="48">
        <f t="shared" si="20"/>
        <v>0</v>
      </c>
      <c r="P82" s="48">
        <f t="shared" si="20"/>
        <v>0</v>
      </c>
      <c r="Q82" s="48">
        <f t="shared" si="20"/>
        <v>0</v>
      </c>
      <c r="R82" s="48">
        <f t="shared" si="20"/>
        <v>0</v>
      </c>
      <c r="S82" s="48">
        <f t="shared" si="20"/>
        <v>0</v>
      </c>
      <c r="T82" s="48">
        <f t="shared" si="20"/>
        <v>0</v>
      </c>
      <c r="U82" s="48">
        <f t="shared" si="20"/>
        <v>0</v>
      </c>
      <c r="V82" s="48">
        <f t="shared" si="20"/>
        <v>0</v>
      </c>
      <c r="W82" s="48">
        <f t="shared" si="20"/>
        <v>0</v>
      </c>
      <c r="X82" s="48">
        <f t="shared" si="20"/>
        <v>0</v>
      </c>
      <c r="Y82" s="48">
        <f t="shared" si="20"/>
        <v>0</v>
      </c>
      <c r="Z82" s="48">
        <f t="shared" si="20"/>
        <v>0</v>
      </c>
      <c r="AA82" s="48">
        <f t="shared" si="20"/>
        <v>0</v>
      </c>
      <c r="AB82" s="48">
        <f t="shared" si="20"/>
        <v>0</v>
      </c>
      <c r="AC82" s="48">
        <f t="shared" si="20"/>
        <v>0</v>
      </c>
      <c r="AD82" s="48">
        <f t="shared" si="20"/>
        <v>0</v>
      </c>
      <c r="AE82" s="48">
        <f t="shared" si="20"/>
        <v>0</v>
      </c>
      <c r="AF82" s="48">
        <f t="shared" si="20"/>
        <v>0</v>
      </c>
      <c r="AG82" s="48">
        <f t="shared" si="20"/>
        <v>0</v>
      </c>
      <c r="AH82" s="48">
        <f t="shared" si="20"/>
        <v>0</v>
      </c>
      <c r="AI82" s="48">
        <f t="shared" si="20"/>
        <v>0</v>
      </c>
      <c r="AJ82" s="48">
        <f t="shared" si="20"/>
        <v>0</v>
      </c>
      <c r="AK82" s="48">
        <f t="shared" si="20"/>
        <v>0</v>
      </c>
      <c r="AL82" s="48">
        <f t="shared" si="20"/>
        <v>0</v>
      </c>
      <c r="AM82" s="48">
        <f t="shared" si="20"/>
        <v>0</v>
      </c>
      <c r="AN82" s="48">
        <f t="shared" si="20"/>
        <v>0</v>
      </c>
      <c r="AO82" s="48">
        <f t="shared" si="20"/>
        <v>0</v>
      </c>
      <c r="AP82" s="48">
        <f t="shared" si="20"/>
        <v>0</v>
      </c>
      <c r="AQ82" s="48">
        <f t="shared" si="20"/>
        <v>0</v>
      </c>
      <c r="AR82" s="48">
        <f t="shared" si="20"/>
        <v>0</v>
      </c>
      <c r="AS82" s="48">
        <f t="shared" si="20"/>
        <v>0</v>
      </c>
      <c r="AT82" s="48">
        <f t="shared" si="20"/>
        <v>0</v>
      </c>
      <c r="AU82" s="48">
        <f t="shared" si="20"/>
        <v>0</v>
      </c>
      <c r="AV82" s="48">
        <f t="shared" si="20"/>
        <v>0</v>
      </c>
      <c r="AW82" s="48">
        <f t="shared" si="20"/>
        <v>0</v>
      </c>
      <c r="AX82" s="48">
        <f t="shared" si="20"/>
        <v>0</v>
      </c>
      <c r="AY82" s="48">
        <f t="shared" si="20"/>
        <v>0</v>
      </c>
      <c r="AZ82" s="48">
        <f t="shared" si="20"/>
        <v>0</v>
      </c>
      <c r="BA82" s="48">
        <f t="shared" si="20"/>
        <v>0</v>
      </c>
      <c r="BB82" s="48">
        <f t="shared" si="20"/>
        <v>0</v>
      </c>
      <c r="BC82" s="48">
        <f t="shared" si="20"/>
        <v>0</v>
      </c>
      <c r="BD82" s="48">
        <f t="shared" si="20"/>
        <v>0</v>
      </c>
      <c r="BE82" s="48">
        <f t="shared" si="20"/>
        <v>0</v>
      </c>
      <c r="BF82" s="48">
        <f t="shared" si="20"/>
        <v>0</v>
      </c>
      <c r="BG82" s="48">
        <f t="shared" si="20"/>
        <v>0</v>
      </c>
      <c r="BH82" s="48">
        <f t="shared" si="20"/>
        <v>0</v>
      </c>
      <c r="BI82" s="48">
        <f t="shared" si="20"/>
        <v>0</v>
      </c>
      <c r="BJ82" s="48">
        <f t="shared" si="20"/>
        <v>0</v>
      </c>
      <c r="BK82" s="48">
        <f t="shared" si="20"/>
        <v>0</v>
      </c>
      <c r="BL82" s="48">
        <f t="shared" si="20"/>
        <v>0</v>
      </c>
      <c r="BM82" s="48">
        <f t="shared" si="20"/>
        <v>0</v>
      </c>
      <c r="BN82" s="48">
        <f t="shared" si="20"/>
        <v>0</v>
      </c>
      <c r="BO82" s="48">
        <f t="shared" si="20"/>
        <v>0</v>
      </c>
      <c r="BP82" s="48">
        <f t="shared" si="20"/>
        <v>0</v>
      </c>
      <c r="BQ82" s="48">
        <f t="shared" si="20"/>
        <v>0</v>
      </c>
      <c r="BR82" s="48">
        <f t="shared" si="20"/>
        <v>0</v>
      </c>
      <c r="BS82" s="48">
        <f t="shared" si="20"/>
        <v>0</v>
      </c>
      <c r="BT82" s="48">
        <f t="shared" si="20"/>
        <v>0</v>
      </c>
      <c r="BU82" s="48">
        <f t="shared" ref="BU82:CZ82" si="21">SUM(BU83:BU85)</f>
        <v>0</v>
      </c>
      <c r="BV82" s="48">
        <f t="shared" si="21"/>
        <v>0</v>
      </c>
      <c r="BW82" s="48">
        <f t="shared" si="21"/>
        <v>0</v>
      </c>
      <c r="BX82" s="48">
        <f t="shared" si="21"/>
        <v>0</v>
      </c>
      <c r="BY82" s="48">
        <f t="shared" si="21"/>
        <v>0</v>
      </c>
      <c r="BZ82" s="48">
        <f t="shared" si="21"/>
        <v>0</v>
      </c>
      <c r="CA82" s="48">
        <f t="shared" si="21"/>
        <v>0</v>
      </c>
      <c r="CB82" s="48">
        <f t="shared" si="21"/>
        <v>0</v>
      </c>
      <c r="CC82" s="48">
        <f t="shared" si="21"/>
        <v>0</v>
      </c>
      <c r="CD82" s="48">
        <f t="shared" si="21"/>
        <v>0</v>
      </c>
      <c r="CE82" s="48">
        <f t="shared" si="21"/>
        <v>0</v>
      </c>
      <c r="CF82" s="48">
        <f t="shared" si="21"/>
        <v>0</v>
      </c>
      <c r="CG82" s="48">
        <f t="shared" ref="CG82:CP82" si="22">SUM(CG83:CG85)</f>
        <v>0</v>
      </c>
      <c r="CH82" s="48">
        <f t="shared" si="22"/>
        <v>0</v>
      </c>
      <c r="CI82" s="48">
        <f t="shared" si="22"/>
        <v>0</v>
      </c>
      <c r="CJ82" s="48">
        <f t="shared" si="22"/>
        <v>0</v>
      </c>
      <c r="CK82" s="48">
        <f t="shared" si="22"/>
        <v>0</v>
      </c>
      <c r="CL82" s="48">
        <f t="shared" si="22"/>
        <v>0</v>
      </c>
      <c r="CM82" s="48">
        <f t="shared" si="22"/>
        <v>0</v>
      </c>
      <c r="CN82" s="48">
        <f t="shared" si="22"/>
        <v>0</v>
      </c>
      <c r="CO82" s="48">
        <f t="shared" si="22"/>
        <v>0</v>
      </c>
      <c r="CP82" s="48">
        <f t="shared" si="22"/>
        <v>0</v>
      </c>
      <c r="CQ82" s="48">
        <f t="shared" si="21"/>
        <v>0</v>
      </c>
      <c r="CR82" s="48">
        <f t="shared" si="21"/>
        <v>0</v>
      </c>
      <c r="CS82" s="48">
        <f t="shared" si="21"/>
        <v>0</v>
      </c>
      <c r="CT82" s="48">
        <f t="shared" si="21"/>
        <v>0</v>
      </c>
      <c r="CU82" s="48">
        <f t="shared" si="21"/>
        <v>0</v>
      </c>
      <c r="CV82" s="49">
        <f t="shared" si="21"/>
        <v>0</v>
      </c>
      <c r="CW82" s="50">
        <f t="shared" si="21"/>
        <v>0</v>
      </c>
      <c r="CX82" s="50">
        <f t="shared" si="21"/>
        <v>0</v>
      </c>
      <c r="CY82" s="49">
        <f t="shared" si="21"/>
        <v>0</v>
      </c>
      <c r="CZ82" s="50">
        <f t="shared" si="21"/>
        <v>0</v>
      </c>
      <c r="DA82" s="51"/>
    </row>
    <row r="83" spans="1:105" ht="27" hidden="1" customHeight="1" outlineLevel="1" x14ac:dyDescent="0.3">
      <c r="A83" s="27" t="s">
        <v>140</v>
      </c>
      <c r="B83" s="37"/>
      <c r="C83" s="52"/>
      <c r="D83" s="29"/>
      <c r="E83" s="29"/>
      <c r="F83" s="29"/>
      <c r="G83" s="29"/>
      <c r="H83" s="33"/>
      <c r="I83" s="53"/>
      <c r="J83" s="29"/>
      <c r="K83" s="33"/>
      <c r="L83" s="33"/>
      <c r="M83" s="54"/>
      <c r="N83" s="53"/>
      <c r="O83" s="53"/>
      <c r="P83" s="53"/>
      <c r="Q83" s="53"/>
      <c r="R83" s="53"/>
      <c r="S83" s="53"/>
      <c r="T83" s="55">
        <f>H83</f>
        <v>0</v>
      </c>
      <c r="U83" s="53">
        <f>O83+X83</f>
        <v>0</v>
      </c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53">
        <f>AI83+AS83+BC83+BM83+BW83</f>
        <v>0</v>
      </c>
      <c r="CR83" s="53">
        <f>AJ83+AT83+BD83+BN83+BX83</f>
        <v>0</v>
      </c>
      <c r="CS83" s="53">
        <f>AK83+AU83+BE83+BO83+BY83</f>
        <v>0</v>
      </c>
      <c r="CT83" s="53">
        <f>AL83+AV83+BF83+BP83+BZ83</f>
        <v>0</v>
      </c>
      <c r="CU83" s="53">
        <f>AM83+AW83+BG83+BQ83+CA83</f>
        <v>0</v>
      </c>
      <c r="CV83" s="53"/>
      <c r="CW83" s="56"/>
      <c r="CX83" s="56"/>
      <c r="CY83" s="53"/>
      <c r="CZ83" s="56"/>
      <c r="DA83" s="57"/>
    </row>
    <row r="84" spans="1:105" hidden="1" outlineLevel="1" x14ac:dyDescent="0.3">
      <c r="A84" s="27" t="s">
        <v>140</v>
      </c>
      <c r="B84" s="37"/>
      <c r="C84" s="32"/>
      <c r="D84" s="29"/>
      <c r="E84" s="29"/>
      <c r="F84" s="29"/>
      <c r="G84" s="29"/>
      <c r="H84" s="29"/>
      <c r="I84" s="29"/>
      <c r="J84" s="29"/>
      <c r="K84" s="29"/>
      <c r="L84" s="29"/>
      <c r="M84" s="36"/>
      <c r="N84" s="36"/>
      <c r="O84" s="36"/>
      <c r="P84" s="36"/>
      <c r="Q84" s="36"/>
      <c r="R84" s="36"/>
      <c r="S84" s="36"/>
      <c r="T84" s="36">
        <f>O84+V84</f>
        <v>0</v>
      </c>
      <c r="U84" s="36">
        <f>O84+X84</f>
        <v>0</v>
      </c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30"/>
      <c r="CX84" s="30"/>
      <c r="CY84" s="29"/>
      <c r="CZ84" s="30"/>
      <c r="DA84" s="32"/>
    </row>
    <row r="85" spans="1:105" hidden="1" outlineLevel="1" x14ac:dyDescent="0.3">
      <c r="A85" s="27" t="s">
        <v>114</v>
      </c>
      <c r="B85" s="28" t="s">
        <v>114</v>
      </c>
      <c r="C85" s="32"/>
      <c r="D85" s="29"/>
      <c r="E85" s="29"/>
      <c r="F85" s="29"/>
      <c r="G85" s="29"/>
      <c r="H85" s="29"/>
      <c r="I85" s="29"/>
      <c r="J85" s="29"/>
      <c r="K85" s="29"/>
      <c r="L85" s="29"/>
      <c r="M85" s="36"/>
      <c r="N85" s="36"/>
      <c r="O85" s="36"/>
      <c r="P85" s="36"/>
      <c r="Q85" s="36"/>
      <c r="R85" s="36"/>
      <c r="S85" s="36"/>
      <c r="T85" s="36">
        <f>O85+V85</f>
        <v>0</v>
      </c>
      <c r="U85" s="36">
        <f>O85+X85</f>
        <v>0</v>
      </c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30"/>
      <c r="CX85" s="30"/>
      <c r="CY85" s="29"/>
      <c r="CZ85" s="30"/>
      <c r="DA85" s="32"/>
    </row>
    <row r="86" spans="1:105" ht="31.2" x14ac:dyDescent="0.3">
      <c r="A86" s="45" t="s">
        <v>142</v>
      </c>
      <c r="B86" s="46" t="s">
        <v>143</v>
      </c>
      <c r="C86" s="47" t="s">
        <v>88</v>
      </c>
      <c r="D86" s="47"/>
      <c r="E86" s="47"/>
      <c r="F86" s="47"/>
      <c r="G86" s="47"/>
      <c r="H86" s="47">
        <f>SUM(H87:H89)</f>
        <v>0</v>
      </c>
      <c r="I86" s="47">
        <f t="shared" ref="I86:CU86" si="23">SUM(I87:I89)</f>
        <v>0</v>
      </c>
      <c r="J86" s="47" t="s">
        <v>89</v>
      </c>
      <c r="K86" s="59">
        <f>SUM(K87:K92)</f>
        <v>2.6656019280000001</v>
      </c>
      <c r="L86" s="47">
        <f t="shared" si="23"/>
        <v>0</v>
      </c>
      <c r="M86" s="47" t="s">
        <v>89</v>
      </c>
      <c r="N86" s="47">
        <f t="shared" si="23"/>
        <v>0</v>
      </c>
      <c r="O86" s="47">
        <f t="shared" si="23"/>
        <v>0</v>
      </c>
      <c r="P86" s="47">
        <f t="shared" si="23"/>
        <v>0</v>
      </c>
      <c r="Q86" s="47">
        <f t="shared" si="23"/>
        <v>0</v>
      </c>
      <c r="R86" s="49">
        <f t="shared" si="23"/>
        <v>2.7201135599999997</v>
      </c>
      <c r="S86" s="59">
        <f t="shared" si="23"/>
        <v>3.1364168215355566</v>
      </c>
      <c r="T86" s="47">
        <f t="shared" si="23"/>
        <v>0</v>
      </c>
      <c r="U86" s="59">
        <f>SUM(U87:U92)</f>
        <v>2.6656019280000001</v>
      </c>
      <c r="V86" s="47">
        <f t="shared" si="23"/>
        <v>0</v>
      </c>
      <c r="W86" s="47">
        <f t="shared" si="23"/>
        <v>0</v>
      </c>
      <c r="X86" s="47">
        <f t="shared" si="23"/>
        <v>0</v>
      </c>
      <c r="Y86" s="47">
        <f t="shared" si="23"/>
        <v>0</v>
      </c>
      <c r="Z86" s="47">
        <f t="shared" si="23"/>
        <v>0</v>
      </c>
      <c r="AA86" s="47">
        <f t="shared" si="23"/>
        <v>0</v>
      </c>
      <c r="AB86" s="47">
        <f t="shared" si="23"/>
        <v>0</v>
      </c>
      <c r="AC86" s="47">
        <f t="shared" si="23"/>
        <v>0</v>
      </c>
      <c r="AD86" s="47">
        <f t="shared" si="23"/>
        <v>0</v>
      </c>
      <c r="AE86" s="47">
        <f t="shared" si="23"/>
        <v>0</v>
      </c>
      <c r="AF86" s="47">
        <f t="shared" si="23"/>
        <v>0</v>
      </c>
      <c r="AG86" s="47">
        <f t="shared" si="23"/>
        <v>0</v>
      </c>
      <c r="AH86" s="47">
        <f t="shared" si="23"/>
        <v>0</v>
      </c>
      <c r="AI86" s="47">
        <f t="shared" si="23"/>
        <v>0</v>
      </c>
      <c r="AJ86" s="47">
        <f t="shared" si="23"/>
        <v>0</v>
      </c>
      <c r="AK86" s="47">
        <f t="shared" si="23"/>
        <v>0</v>
      </c>
      <c r="AL86" s="47">
        <f t="shared" si="23"/>
        <v>0</v>
      </c>
      <c r="AM86" s="47">
        <f t="shared" si="23"/>
        <v>0</v>
      </c>
      <c r="AN86" s="47">
        <f t="shared" si="23"/>
        <v>0</v>
      </c>
      <c r="AO86" s="47">
        <f t="shared" si="23"/>
        <v>0</v>
      </c>
      <c r="AP86" s="47">
        <f t="shared" si="23"/>
        <v>0</v>
      </c>
      <c r="AQ86" s="47">
        <f t="shared" si="23"/>
        <v>0</v>
      </c>
      <c r="AR86" s="47">
        <f t="shared" si="23"/>
        <v>0</v>
      </c>
      <c r="AS86" s="47">
        <f t="shared" si="23"/>
        <v>0</v>
      </c>
      <c r="AT86" s="47">
        <f t="shared" si="23"/>
        <v>0</v>
      </c>
      <c r="AU86" s="47">
        <f t="shared" si="23"/>
        <v>0</v>
      </c>
      <c r="AV86" s="47">
        <f t="shared" si="23"/>
        <v>0</v>
      </c>
      <c r="AW86" s="47">
        <f t="shared" si="23"/>
        <v>0</v>
      </c>
      <c r="AX86" s="47">
        <f t="shared" si="23"/>
        <v>0</v>
      </c>
      <c r="AY86" s="47">
        <f t="shared" si="23"/>
        <v>0</v>
      </c>
      <c r="AZ86" s="47">
        <f t="shared" si="23"/>
        <v>0</v>
      </c>
      <c r="BA86" s="47">
        <f t="shared" si="23"/>
        <v>0</v>
      </c>
      <c r="BB86" s="47">
        <f t="shared" si="23"/>
        <v>0</v>
      </c>
      <c r="BC86" s="47">
        <f t="shared" si="23"/>
        <v>0</v>
      </c>
      <c r="BD86" s="47">
        <f t="shared" si="23"/>
        <v>0</v>
      </c>
      <c r="BE86" s="47">
        <f t="shared" si="23"/>
        <v>0</v>
      </c>
      <c r="BF86" s="47">
        <f t="shared" si="23"/>
        <v>0</v>
      </c>
      <c r="BG86" s="47">
        <f t="shared" si="23"/>
        <v>0</v>
      </c>
      <c r="BH86" s="59">
        <f>SUM(BH87:BH92)</f>
        <v>2.6656019280000001</v>
      </c>
      <c r="BI86" s="47">
        <f t="shared" si="23"/>
        <v>0</v>
      </c>
      <c r="BJ86" s="47">
        <f t="shared" si="23"/>
        <v>0</v>
      </c>
      <c r="BK86" s="59">
        <f>SUM(BK87:BK92)</f>
        <v>2.6656019280000001</v>
      </c>
      <c r="BL86" s="47">
        <f t="shared" si="23"/>
        <v>0</v>
      </c>
      <c r="BM86" s="47">
        <f t="shared" si="23"/>
        <v>0</v>
      </c>
      <c r="BN86" s="47">
        <f t="shared" si="23"/>
        <v>0</v>
      </c>
      <c r="BO86" s="47">
        <f t="shared" si="23"/>
        <v>0</v>
      </c>
      <c r="BP86" s="47">
        <f t="shared" si="23"/>
        <v>0</v>
      </c>
      <c r="BQ86" s="47">
        <f t="shared" si="23"/>
        <v>0</v>
      </c>
      <c r="BR86" s="47">
        <f t="shared" si="23"/>
        <v>0</v>
      </c>
      <c r="BS86" s="47">
        <f t="shared" si="23"/>
        <v>0</v>
      </c>
      <c r="BT86" s="47">
        <f t="shared" si="23"/>
        <v>0</v>
      </c>
      <c r="BU86" s="47">
        <f t="shared" si="23"/>
        <v>0</v>
      </c>
      <c r="BV86" s="47">
        <f t="shared" si="23"/>
        <v>0</v>
      </c>
      <c r="BW86" s="47">
        <f t="shared" si="23"/>
        <v>0</v>
      </c>
      <c r="BX86" s="47">
        <f t="shared" si="23"/>
        <v>0</v>
      </c>
      <c r="BY86" s="47">
        <f t="shared" si="23"/>
        <v>0</v>
      </c>
      <c r="BZ86" s="47">
        <f t="shared" si="23"/>
        <v>0</v>
      </c>
      <c r="CA86" s="47">
        <f t="shared" si="23"/>
        <v>0</v>
      </c>
      <c r="CB86" s="47">
        <f t="shared" si="23"/>
        <v>0</v>
      </c>
      <c r="CC86" s="47">
        <f t="shared" si="23"/>
        <v>0</v>
      </c>
      <c r="CD86" s="47">
        <f t="shared" si="23"/>
        <v>0</v>
      </c>
      <c r="CE86" s="47">
        <f t="shared" si="23"/>
        <v>0</v>
      </c>
      <c r="CF86" s="47">
        <f t="shared" si="23"/>
        <v>0</v>
      </c>
      <c r="CG86" s="47">
        <f t="shared" ref="CG86:CP86" si="24">SUM(CG87:CG89)</f>
        <v>0</v>
      </c>
      <c r="CH86" s="47">
        <f t="shared" si="24"/>
        <v>0</v>
      </c>
      <c r="CI86" s="47">
        <f t="shared" si="24"/>
        <v>0</v>
      </c>
      <c r="CJ86" s="47">
        <f t="shared" si="24"/>
        <v>0</v>
      </c>
      <c r="CK86" s="47">
        <f t="shared" si="24"/>
        <v>0</v>
      </c>
      <c r="CL86" s="47">
        <f t="shared" si="24"/>
        <v>0</v>
      </c>
      <c r="CM86" s="47">
        <f t="shared" si="24"/>
        <v>0</v>
      </c>
      <c r="CN86" s="47">
        <f t="shared" si="24"/>
        <v>0</v>
      </c>
      <c r="CO86" s="47">
        <f t="shared" si="24"/>
        <v>0</v>
      </c>
      <c r="CP86" s="47">
        <f t="shared" si="24"/>
        <v>0</v>
      </c>
      <c r="CQ86" s="47">
        <f t="shared" si="23"/>
        <v>0</v>
      </c>
      <c r="CR86" s="47">
        <f t="shared" si="23"/>
        <v>0</v>
      </c>
      <c r="CS86" s="47">
        <f t="shared" si="23"/>
        <v>0</v>
      </c>
      <c r="CT86" s="47">
        <f t="shared" si="23"/>
        <v>0</v>
      </c>
      <c r="CU86" s="47">
        <f t="shared" si="23"/>
        <v>0</v>
      </c>
      <c r="CV86" s="59">
        <f>SUM(CV87:CV92)</f>
        <v>2.6656019280000001</v>
      </c>
      <c r="CW86" s="59">
        <f>SUM(CW87:CW92)</f>
        <v>0</v>
      </c>
      <c r="CX86" s="59">
        <f>SUM(CX87:CX92)</f>
        <v>0</v>
      </c>
      <c r="CY86" s="59">
        <f>SUM(CY87:CY92)</f>
        <v>2.6656019280000001</v>
      </c>
      <c r="CZ86" s="50">
        <f>SUM(CZ87:CZ89)</f>
        <v>0</v>
      </c>
      <c r="DA86" s="51"/>
    </row>
    <row r="87" spans="1:105" ht="52.5" customHeight="1" outlineLevel="1" x14ac:dyDescent="0.3">
      <c r="A87" s="27" t="s">
        <v>260</v>
      </c>
      <c r="B87" s="37" t="s">
        <v>247</v>
      </c>
      <c r="C87" s="101" t="s">
        <v>248</v>
      </c>
      <c r="D87" s="29" t="s">
        <v>186</v>
      </c>
      <c r="E87" s="29">
        <v>2024</v>
      </c>
      <c r="F87" s="29">
        <v>0</v>
      </c>
      <c r="G87" s="29">
        <v>2024</v>
      </c>
      <c r="H87" s="29">
        <v>0</v>
      </c>
      <c r="I87" s="34" t="s">
        <v>145</v>
      </c>
      <c r="J87" s="29" t="s">
        <v>145</v>
      </c>
      <c r="K87" s="34">
        <f>0.34337618*1.2</f>
        <v>0.41205141599999995</v>
      </c>
      <c r="L87" s="29"/>
      <c r="M87" s="36"/>
      <c r="N87" s="36" t="s">
        <v>145</v>
      </c>
      <c r="O87" s="36">
        <v>0</v>
      </c>
      <c r="P87" s="36" t="s">
        <v>145</v>
      </c>
      <c r="Q87" s="36" t="s">
        <v>145</v>
      </c>
      <c r="R87" s="53">
        <v>0.9067045199999999</v>
      </c>
      <c r="S87" s="61">
        <v>1.0454722738451856</v>
      </c>
      <c r="T87" s="36">
        <f t="shared" ref="T87:T92" si="25">O87+V87</f>
        <v>0</v>
      </c>
      <c r="U87" s="34">
        <f>0.34337618*1.2</f>
        <v>0.41205141599999995</v>
      </c>
      <c r="V87" s="36">
        <v>0</v>
      </c>
      <c r="W87" s="36">
        <v>0</v>
      </c>
      <c r="X87" s="36">
        <v>0</v>
      </c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>
        <v>0</v>
      </c>
      <c r="AJ87" s="36">
        <v>0</v>
      </c>
      <c r="AK87" s="36">
        <v>0</v>
      </c>
      <c r="AL87" s="36">
        <v>0</v>
      </c>
      <c r="AM87" s="36">
        <v>0</v>
      </c>
      <c r="AN87" s="36">
        <v>0</v>
      </c>
      <c r="AO87" s="36">
        <v>0</v>
      </c>
      <c r="AP87" s="36">
        <v>0</v>
      </c>
      <c r="AQ87" s="36">
        <v>0</v>
      </c>
      <c r="AR87" s="36">
        <v>0</v>
      </c>
      <c r="AS87" s="36">
        <v>0</v>
      </c>
      <c r="AT87" s="36">
        <v>0</v>
      </c>
      <c r="AU87" s="36">
        <v>0</v>
      </c>
      <c r="AV87" s="36">
        <v>0</v>
      </c>
      <c r="AW87" s="36">
        <v>0</v>
      </c>
      <c r="AX87" s="36">
        <v>0</v>
      </c>
      <c r="AY87" s="36">
        <v>0</v>
      </c>
      <c r="AZ87" s="36">
        <v>0</v>
      </c>
      <c r="BA87" s="36">
        <v>0</v>
      </c>
      <c r="BB87" s="36">
        <v>0</v>
      </c>
      <c r="BC87" s="36">
        <v>0</v>
      </c>
      <c r="BD87" s="36">
        <v>0</v>
      </c>
      <c r="BE87" s="36">
        <v>0</v>
      </c>
      <c r="BF87" s="36">
        <v>0</v>
      </c>
      <c r="BG87" s="29">
        <v>0</v>
      </c>
      <c r="BH87" s="34">
        <f>BI87+BJ87+BK87+BL87</f>
        <v>0.41205141599999995</v>
      </c>
      <c r="BI87" s="29">
        <v>0</v>
      </c>
      <c r="BJ87" s="29">
        <v>0</v>
      </c>
      <c r="BK87" s="34">
        <f>0.34337618*1.2</f>
        <v>0.41205141599999995</v>
      </c>
      <c r="BL87" s="29">
        <v>0</v>
      </c>
      <c r="BM87" s="29">
        <v>0</v>
      </c>
      <c r="BN87" s="29">
        <v>0</v>
      </c>
      <c r="BO87" s="29">
        <v>0</v>
      </c>
      <c r="BP87" s="29">
        <v>0</v>
      </c>
      <c r="BQ87" s="29">
        <v>0</v>
      </c>
      <c r="BR87" s="29">
        <v>0</v>
      </c>
      <c r="BS87" s="29">
        <v>0</v>
      </c>
      <c r="BT87" s="29">
        <v>0</v>
      </c>
      <c r="BU87" s="29">
        <v>0</v>
      </c>
      <c r="BV87" s="29">
        <v>0</v>
      </c>
      <c r="BW87" s="29">
        <v>0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0</v>
      </c>
      <c r="CE87" s="29">
        <v>0</v>
      </c>
      <c r="CF87" s="29">
        <v>0</v>
      </c>
      <c r="CG87" s="29">
        <v>0</v>
      </c>
      <c r="CH87" s="29">
        <v>0</v>
      </c>
      <c r="CI87" s="29">
        <v>0</v>
      </c>
      <c r="CJ87" s="29">
        <v>0</v>
      </c>
      <c r="CK87" s="29">
        <v>0</v>
      </c>
      <c r="CL87" s="29">
        <v>0</v>
      </c>
      <c r="CM87" s="29">
        <v>0</v>
      </c>
      <c r="CN87" s="29">
        <v>0</v>
      </c>
      <c r="CO87" s="29">
        <v>0</v>
      </c>
      <c r="CP87" s="29">
        <v>0</v>
      </c>
      <c r="CQ87" s="29">
        <v>0</v>
      </c>
      <c r="CR87" s="29">
        <v>0</v>
      </c>
      <c r="CS87" s="29">
        <v>0</v>
      </c>
      <c r="CT87" s="29">
        <v>0</v>
      </c>
      <c r="CU87" s="29"/>
      <c r="CV87" s="34">
        <f t="shared" ref="CV87:CV92" si="26">AN87+AX87+BH87+BM87+BW87+CG87</f>
        <v>0.41205141599999995</v>
      </c>
      <c r="CW87" s="29">
        <v>0</v>
      </c>
      <c r="CX87" s="29">
        <v>0</v>
      </c>
      <c r="CY87" s="34">
        <f t="shared" ref="CY87:CY92" si="27">AQ87+BA87+BK87+BP87+BZ87+CJ87</f>
        <v>0.41205141599999995</v>
      </c>
      <c r="CZ87" s="29">
        <v>0</v>
      </c>
      <c r="DA87" s="100" t="s">
        <v>259</v>
      </c>
    </row>
    <row r="88" spans="1:105" ht="45.75" customHeight="1" outlineLevel="1" x14ac:dyDescent="0.3">
      <c r="A88" s="27" t="s">
        <v>261</v>
      </c>
      <c r="B88" s="37" t="s">
        <v>249</v>
      </c>
      <c r="C88" s="101" t="s">
        <v>250</v>
      </c>
      <c r="D88" s="29" t="s">
        <v>186</v>
      </c>
      <c r="E88" s="29">
        <v>2024</v>
      </c>
      <c r="F88" s="29">
        <v>0</v>
      </c>
      <c r="G88" s="29">
        <v>2024</v>
      </c>
      <c r="H88" s="29">
        <v>0</v>
      </c>
      <c r="I88" s="34" t="s">
        <v>145</v>
      </c>
      <c r="J88" s="29" t="s">
        <v>145</v>
      </c>
      <c r="K88" s="34">
        <f>0.34337618*1.2</f>
        <v>0.41205141599999995</v>
      </c>
      <c r="L88" s="29"/>
      <c r="M88" s="36"/>
      <c r="N88" s="36" t="s">
        <v>145</v>
      </c>
      <c r="O88" s="36">
        <v>0</v>
      </c>
      <c r="P88" s="36" t="s">
        <v>145</v>
      </c>
      <c r="Q88" s="36" t="s">
        <v>145</v>
      </c>
      <c r="R88" s="53">
        <v>0.9067045199999999</v>
      </c>
      <c r="S88" s="61">
        <v>1.0454722738451856</v>
      </c>
      <c r="T88" s="36">
        <f t="shared" si="25"/>
        <v>0</v>
      </c>
      <c r="U88" s="34">
        <f>0.34337618*1.2</f>
        <v>0.41205141599999995</v>
      </c>
      <c r="V88" s="36">
        <v>0</v>
      </c>
      <c r="W88" s="36">
        <v>0</v>
      </c>
      <c r="X88" s="36">
        <v>0</v>
      </c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>
        <v>0</v>
      </c>
      <c r="AJ88" s="36">
        <v>0</v>
      </c>
      <c r="AK88" s="36">
        <v>0</v>
      </c>
      <c r="AL88" s="36">
        <v>0</v>
      </c>
      <c r="AM88" s="36">
        <v>0</v>
      </c>
      <c r="AN88" s="36">
        <v>0</v>
      </c>
      <c r="AO88" s="36">
        <v>0</v>
      </c>
      <c r="AP88" s="36">
        <v>0</v>
      </c>
      <c r="AQ88" s="36">
        <v>0</v>
      </c>
      <c r="AR88" s="36">
        <v>0</v>
      </c>
      <c r="AS88" s="36">
        <v>0</v>
      </c>
      <c r="AT88" s="36">
        <v>0</v>
      </c>
      <c r="AU88" s="36">
        <v>0</v>
      </c>
      <c r="AV88" s="36">
        <v>0</v>
      </c>
      <c r="AW88" s="36">
        <v>0</v>
      </c>
      <c r="AX88" s="36">
        <v>0</v>
      </c>
      <c r="AY88" s="36">
        <v>0</v>
      </c>
      <c r="AZ88" s="36">
        <v>0</v>
      </c>
      <c r="BA88" s="36">
        <v>0</v>
      </c>
      <c r="BB88" s="36">
        <v>0</v>
      </c>
      <c r="BC88" s="36">
        <v>0</v>
      </c>
      <c r="BD88" s="36">
        <v>0</v>
      </c>
      <c r="BE88" s="36">
        <v>0</v>
      </c>
      <c r="BF88" s="36">
        <v>0</v>
      </c>
      <c r="BG88" s="29">
        <v>0</v>
      </c>
      <c r="BH88" s="34">
        <f>BI88+BJ88+BK88+BL88</f>
        <v>0.41205141599999995</v>
      </c>
      <c r="BI88" s="29">
        <v>0</v>
      </c>
      <c r="BJ88" s="29">
        <v>0</v>
      </c>
      <c r="BK88" s="34">
        <f>0.34337618*1.2</f>
        <v>0.41205141599999995</v>
      </c>
      <c r="BL88" s="29">
        <v>0</v>
      </c>
      <c r="BM88" s="29">
        <v>0</v>
      </c>
      <c r="BN88" s="29">
        <v>0</v>
      </c>
      <c r="BO88" s="29">
        <v>0</v>
      </c>
      <c r="BP88" s="29">
        <v>0</v>
      </c>
      <c r="BQ88" s="29">
        <v>0</v>
      </c>
      <c r="BR88" s="29">
        <v>0</v>
      </c>
      <c r="BS88" s="29">
        <v>0</v>
      </c>
      <c r="BT88" s="29">
        <v>0</v>
      </c>
      <c r="BU88" s="29">
        <v>0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0</v>
      </c>
      <c r="CE88" s="29">
        <v>0</v>
      </c>
      <c r="CF88" s="29">
        <v>0</v>
      </c>
      <c r="CG88" s="29">
        <v>0</v>
      </c>
      <c r="CH88" s="29">
        <v>0</v>
      </c>
      <c r="CI88" s="29">
        <v>0</v>
      </c>
      <c r="CJ88" s="29">
        <v>0</v>
      </c>
      <c r="CK88" s="29">
        <v>0</v>
      </c>
      <c r="CL88" s="29">
        <v>0</v>
      </c>
      <c r="CM88" s="29">
        <v>0</v>
      </c>
      <c r="CN88" s="29">
        <v>0</v>
      </c>
      <c r="CO88" s="29">
        <v>0</v>
      </c>
      <c r="CP88" s="29">
        <v>0</v>
      </c>
      <c r="CQ88" s="29">
        <v>0</v>
      </c>
      <c r="CR88" s="29">
        <v>0</v>
      </c>
      <c r="CS88" s="29">
        <v>0</v>
      </c>
      <c r="CT88" s="29">
        <v>0</v>
      </c>
      <c r="CU88" s="29"/>
      <c r="CV88" s="34">
        <f t="shared" si="26"/>
        <v>0.41205141599999995</v>
      </c>
      <c r="CW88" s="29">
        <v>0</v>
      </c>
      <c r="CX88" s="29">
        <v>0</v>
      </c>
      <c r="CY88" s="34">
        <f t="shared" si="27"/>
        <v>0.41205141599999995</v>
      </c>
      <c r="CZ88" s="29">
        <v>0</v>
      </c>
      <c r="DA88" s="100" t="s">
        <v>259</v>
      </c>
    </row>
    <row r="89" spans="1:105" ht="54.75" customHeight="1" outlineLevel="1" x14ac:dyDescent="0.3">
      <c r="A89" s="27" t="s">
        <v>262</v>
      </c>
      <c r="B89" s="37" t="s">
        <v>251</v>
      </c>
      <c r="C89" s="101" t="s">
        <v>252</v>
      </c>
      <c r="D89" s="29" t="s">
        <v>186</v>
      </c>
      <c r="E89" s="29">
        <v>2024</v>
      </c>
      <c r="F89" s="29">
        <v>0</v>
      </c>
      <c r="G89" s="29">
        <v>2024</v>
      </c>
      <c r="H89" s="29">
        <v>0</v>
      </c>
      <c r="I89" s="34" t="s">
        <v>145</v>
      </c>
      <c r="J89" s="29" t="s">
        <v>145</v>
      </c>
      <c r="K89" s="34">
        <f>0.34337618*1.2</f>
        <v>0.41205141599999995</v>
      </c>
      <c r="L89" s="29"/>
      <c r="M89" s="36"/>
      <c r="N89" s="36" t="s">
        <v>145</v>
      </c>
      <c r="O89" s="36">
        <v>0</v>
      </c>
      <c r="P89" s="36" t="s">
        <v>145</v>
      </c>
      <c r="Q89" s="36" t="s">
        <v>145</v>
      </c>
      <c r="R89" s="53">
        <v>0.9067045199999999</v>
      </c>
      <c r="S89" s="61">
        <v>1.0454722738451856</v>
      </c>
      <c r="T89" s="36">
        <f t="shared" si="25"/>
        <v>0</v>
      </c>
      <c r="U89" s="34">
        <f>0.34337618*1.2</f>
        <v>0.41205141599999995</v>
      </c>
      <c r="V89" s="36">
        <v>0</v>
      </c>
      <c r="W89" s="36">
        <v>0</v>
      </c>
      <c r="X89" s="36">
        <v>0</v>
      </c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36">
        <v>0</v>
      </c>
      <c r="AT89" s="36">
        <v>0</v>
      </c>
      <c r="AU89" s="36">
        <v>0</v>
      </c>
      <c r="AV89" s="36">
        <v>0</v>
      </c>
      <c r="AW89" s="36">
        <v>0</v>
      </c>
      <c r="AX89" s="36">
        <v>0</v>
      </c>
      <c r="AY89" s="36">
        <v>0</v>
      </c>
      <c r="AZ89" s="36">
        <v>0</v>
      </c>
      <c r="BA89" s="36">
        <v>0</v>
      </c>
      <c r="BB89" s="36">
        <v>0</v>
      </c>
      <c r="BC89" s="36">
        <v>0</v>
      </c>
      <c r="BD89" s="36">
        <v>0</v>
      </c>
      <c r="BE89" s="36">
        <v>0</v>
      </c>
      <c r="BF89" s="36">
        <v>0</v>
      </c>
      <c r="BG89" s="29">
        <v>0</v>
      </c>
      <c r="BH89" s="34">
        <f>BI89+BJ89+BK89+BL89</f>
        <v>0.41205141599999995</v>
      </c>
      <c r="BI89" s="29">
        <v>0</v>
      </c>
      <c r="BJ89" s="29">
        <v>0</v>
      </c>
      <c r="BK89" s="34">
        <f>0.34337618*1.2</f>
        <v>0.41205141599999995</v>
      </c>
      <c r="BL89" s="29">
        <v>0</v>
      </c>
      <c r="BM89" s="29">
        <v>0</v>
      </c>
      <c r="BN89" s="29">
        <v>0</v>
      </c>
      <c r="BO89" s="29">
        <v>0</v>
      </c>
      <c r="BP89" s="29">
        <v>0</v>
      </c>
      <c r="BQ89" s="29">
        <v>0</v>
      </c>
      <c r="BR89" s="29">
        <v>0</v>
      </c>
      <c r="BS89" s="29">
        <v>0</v>
      </c>
      <c r="BT89" s="29">
        <v>0</v>
      </c>
      <c r="BU89" s="29">
        <v>0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0</v>
      </c>
      <c r="CE89" s="29">
        <v>0</v>
      </c>
      <c r="CF89" s="29">
        <v>0</v>
      </c>
      <c r="CG89" s="29">
        <v>0</v>
      </c>
      <c r="CH89" s="29">
        <v>0</v>
      </c>
      <c r="CI89" s="29">
        <v>0</v>
      </c>
      <c r="CJ89" s="29">
        <v>0</v>
      </c>
      <c r="CK89" s="29">
        <v>0</v>
      </c>
      <c r="CL89" s="29">
        <v>0</v>
      </c>
      <c r="CM89" s="29">
        <v>0</v>
      </c>
      <c r="CN89" s="29">
        <v>0</v>
      </c>
      <c r="CO89" s="29">
        <v>0</v>
      </c>
      <c r="CP89" s="29">
        <v>0</v>
      </c>
      <c r="CQ89" s="29">
        <v>0</v>
      </c>
      <c r="CR89" s="29">
        <v>0</v>
      </c>
      <c r="CS89" s="29">
        <v>0</v>
      </c>
      <c r="CT89" s="29">
        <v>0</v>
      </c>
      <c r="CU89" s="29"/>
      <c r="CV89" s="34">
        <f t="shared" si="26"/>
        <v>0.41205141599999995</v>
      </c>
      <c r="CW89" s="29">
        <v>0</v>
      </c>
      <c r="CX89" s="29">
        <v>0</v>
      </c>
      <c r="CY89" s="34">
        <f t="shared" si="27"/>
        <v>0.41205141599999995</v>
      </c>
      <c r="CZ89" s="29">
        <v>0</v>
      </c>
      <c r="DA89" s="100" t="s">
        <v>259</v>
      </c>
    </row>
    <row r="90" spans="1:105" ht="54.75" customHeight="1" outlineLevel="1" x14ac:dyDescent="0.3">
      <c r="A90" s="27" t="s">
        <v>263</v>
      </c>
      <c r="B90" s="37" t="s">
        <v>253</v>
      </c>
      <c r="C90" s="101" t="s">
        <v>254</v>
      </c>
      <c r="D90" s="29" t="s">
        <v>186</v>
      </c>
      <c r="E90" s="29">
        <v>2024</v>
      </c>
      <c r="F90" s="29">
        <v>0</v>
      </c>
      <c r="G90" s="29">
        <v>2024</v>
      </c>
      <c r="H90" s="29">
        <v>0</v>
      </c>
      <c r="I90" s="34" t="s">
        <v>145</v>
      </c>
      <c r="J90" s="29" t="s">
        <v>145</v>
      </c>
      <c r="K90" s="34">
        <f>0.3970688*1.2</f>
        <v>0.47648256</v>
      </c>
      <c r="L90" s="29"/>
      <c r="M90" s="36"/>
      <c r="N90" s="36" t="s">
        <v>145</v>
      </c>
      <c r="O90" s="36">
        <v>0</v>
      </c>
      <c r="P90" s="36" t="s">
        <v>145</v>
      </c>
      <c r="Q90" s="36" t="s">
        <v>145</v>
      </c>
      <c r="R90" s="53">
        <v>1.1511268800000001</v>
      </c>
      <c r="S90" s="61">
        <v>1.3273025667920064</v>
      </c>
      <c r="T90" s="36">
        <f t="shared" si="25"/>
        <v>0</v>
      </c>
      <c r="U90" s="34">
        <f>0.3970688*1.2</f>
        <v>0.47648256</v>
      </c>
      <c r="V90" s="36">
        <v>0</v>
      </c>
      <c r="W90" s="36">
        <v>0</v>
      </c>
      <c r="X90" s="36">
        <v>0</v>
      </c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>
        <v>0</v>
      </c>
      <c r="AJ90" s="36">
        <v>0</v>
      </c>
      <c r="AK90" s="36">
        <v>0</v>
      </c>
      <c r="AL90" s="36">
        <v>0</v>
      </c>
      <c r="AM90" s="36">
        <v>0</v>
      </c>
      <c r="AN90" s="36">
        <v>0</v>
      </c>
      <c r="AO90" s="36">
        <v>0</v>
      </c>
      <c r="AP90" s="36">
        <v>0</v>
      </c>
      <c r="AQ90" s="36">
        <v>0</v>
      </c>
      <c r="AR90" s="36">
        <v>0</v>
      </c>
      <c r="AS90" s="36">
        <v>0</v>
      </c>
      <c r="AT90" s="36">
        <v>0</v>
      </c>
      <c r="AU90" s="36">
        <v>0</v>
      </c>
      <c r="AV90" s="36">
        <v>0</v>
      </c>
      <c r="AW90" s="36">
        <v>0</v>
      </c>
      <c r="AX90" s="36">
        <v>0</v>
      </c>
      <c r="AY90" s="36">
        <v>0</v>
      </c>
      <c r="AZ90" s="36">
        <v>0</v>
      </c>
      <c r="BA90" s="36">
        <v>0</v>
      </c>
      <c r="BB90" s="36">
        <v>0</v>
      </c>
      <c r="BC90" s="36">
        <v>0</v>
      </c>
      <c r="BD90" s="36">
        <v>0</v>
      </c>
      <c r="BE90" s="36">
        <v>0</v>
      </c>
      <c r="BF90" s="36">
        <v>0</v>
      </c>
      <c r="BG90" s="29">
        <v>0</v>
      </c>
      <c r="BH90" s="34">
        <f>BK90</f>
        <v>0.47648256</v>
      </c>
      <c r="BI90" s="29">
        <v>0</v>
      </c>
      <c r="BJ90" s="29">
        <v>0</v>
      </c>
      <c r="BK90" s="34">
        <f>0.3970688*1.2</f>
        <v>0.47648256</v>
      </c>
      <c r="BL90" s="29">
        <v>0</v>
      </c>
      <c r="BM90" s="29">
        <v>0</v>
      </c>
      <c r="BN90" s="29">
        <v>0</v>
      </c>
      <c r="BO90" s="29">
        <v>0</v>
      </c>
      <c r="BP90" s="29">
        <v>0</v>
      </c>
      <c r="BQ90" s="29">
        <v>0</v>
      </c>
      <c r="BR90" s="29">
        <v>0</v>
      </c>
      <c r="BS90" s="29">
        <v>0</v>
      </c>
      <c r="BT90" s="29">
        <v>0</v>
      </c>
      <c r="BU90" s="29">
        <v>0</v>
      </c>
      <c r="BV90" s="29">
        <v>0</v>
      </c>
      <c r="BW90" s="29">
        <v>0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0</v>
      </c>
      <c r="CD90" s="29">
        <v>0</v>
      </c>
      <c r="CE90" s="29">
        <v>0</v>
      </c>
      <c r="CF90" s="29">
        <v>0</v>
      </c>
      <c r="CG90" s="29">
        <v>0</v>
      </c>
      <c r="CH90" s="29">
        <v>0</v>
      </c>
      <c r="CI90" s="29">
        <v>0</v>
      </c>
      <c r="CJ90" s="29">
        <v>0</v>
      </c>
      <c r="CK90" s="29">
        <v>0</v>
      </c>
      <c r="CL90" s="29">
        <v>0</v>
      </c>
      <c r="CM90" s="29">
        <v>0</v>
      </c>
      <c r="CN90" s="29">
        <v>0</v>
      </c>
      <c r="CO90" s="29">
        <v>0</v>
      </c>
      <c r="CP90" s="29">
        <v>0</v>
      </c>
      <c r="CQ90" s="29">
        <v>0</v>
      </c>
      <c r="CR90" s="29">
        <v>0</v>
      </c>
      <c r="CS90" s="29">
        <v>0</v>
      </c>
      <c r="CT90" s="29">
        <v>0</v>
      </c>
      <c r="CU90" s="29"/>
      <c r="CV90" s="34">
        <f t="shared" si="26"/>
        <v>0.47648256</v>
      </c>
      <c r="CW90" s="29">
        <v>0</v>
      </c>
      <c r="CX90" s="29">
        <v>0</v>
      </c>
      <c r="CY90" s="34">
        <f t="shared" si="27"/>
        <v>0.47648256</v>
      </c>
      <c r="CZ90" s="29">
        <v>0</v>
      </c>
      <c r="DA90" s="100" t="s">
        <v>259</v>
      </c>
    </row>
    <row r="91" spans="1:105" ht="51" customHeight="1" outlineLevel="1" x14ac:dyDescent="0.3">
      <c r="A91" s="27" t="s">
        <v>264</v>
      </c>
      <c r="B91" s="37" t="s">
        <v>255</v>
      </c>
      <c r="C91" s="101" t="s">
        <v>256</v>
      </c>
      <c r="D91" s="29" t="s">
        <v>186</v>
      </c>
      <c r="E91" s="29">
        <v>2024</v>
      </c>
      <c r="F91" s="29">
        <v>0</v>
      </c>
      <c r="G91" s="29">
        <v>2024</v>
      </c>
      <c r="H91" s="29">
        <v>0</v>
      </c>
      <c r="I91" s="34" t="s">
        <v>145</v>
      </c>
      <c r="J91" s="29" t="s">
        <v>145</v>
      </c>
      <c r="K91" s="34">
        <f>0.3970688*1.2</f>
        <v>0.47648256</v>
      </c>
      <c r="L91" s="29"/>
      <c r="M91" s="36"/>
      <c r="N91" s="36" t="s">
        <v>145</v>
      </c>
      <c r="O91" s="36">
        <v>0</v>
      </c>
      <c r="P91" s="36" t="s">
        <v>145</v>
      </c>
      <c r="Q91" s="36" t="s">
        <v>145</v>
      </c>
      <c r="R91" s="53">
        <v>1.1511268800000001</v>
      </c>
      <c r="S91" s="61">
        <v>1.3273025667920064</v>
      </c>
      <c r="T91" s="36">
        <f t="shared" si="25"/>
        <v>0</v>
      </c>
      <c r="U91" s="34">
        <f>0.3970688*1.2</f>
        <v>0.47648256</v>
      </c>
      <c r="V91" s="36">
        <v>0</v>
      </c>
      <c r="W91" s="36">
        <v>0</v>
      </c>
      <c r="X91" s="36">
        <v>0</v>
      </c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>
        <v>0</v>
      </c>
      <c r="AJ91" s="36">
        <v>0</v>
      </c>
      <c r="AK91" s="36">
        <v>0</v>
      </c>
      <c r="AL91" s="36">
        <v>0</v>
      </c>
      <c r="AM91" s="36">
        <v>0</v>
      </c>
      <c r="AN91" s="36">
        <v>0</v>
      </c>
      <c r="AO91" s="36">
        <v>0</v>
      </c>
      <c r="AP91" s="36">
        <v>0</v>
      </c>
      <c r="AQ91" s="36">
        <v>0</v>
      </c>
      <c r="AR91" s="36">
        <v>0</v>
      </c>
      <c r="AS91" s="36">
        <v>0</v>
      </c>
      <c r="AT91" s="36">
        <v>0</v>
      </c>
      <c r="AU91" s="36">
        <v>0</v>
      </c>
      <c r="AV91" s="36">
        <v>0</v>
      </c>
      <c r="AW91" s="36">
        <v>0</v>
      </c>
      <c r="AX91" s="36">
        <v>0</v>
      </c>
      <c r="AY91" s="36">
        <v>0</v>
      </c>
      <c r="AZ91" s="36">
        <v>0</v>
      </c>
      <c r="BA91" s="36">
        <v>0</v>
      </c>
      <c r="BB91" s="36">
        <v>0</v>
      </c>
      <c r="BC91" s="36">
        <v>0</v>
      </c>
      <c r="BD91" s="36">
        <v>0</v>
      </c>
      <c r="BE91" s="36">
        <v>0</v>
      </c>
      <c r="BF91" s="36">
        <v>0</v>
      </c>
      <c r="BG91" s="29">
        <v>0</v>
      </c>
      <c r="BH91" s="34">
        <f>BK91</f>
        <v>0.47648256</v>
      </c>
      <c r="BI91" s="29">
        <v>0</v>
      </c>
      <c r="BJ91" s="29">
        <v>0</v>
      </c>
      <c r="BK91" s="34">
        <f>0.3970688*1.2</f>
        <v>0.47648256</v>
      </c>
      <c r="BL91" s="29">
        <v>0</v>
      </c>
      <c r="BM91" s="29">
        <v>0</v>
      </c>
      <c r="BN91" s="29">
        <v>0</v>
      </c>
      <c r="BO91" s="29">
        <v>0</v>
      </c>
      <c r="BP91" s="29">
        <v>0</v>
      </c>
      <c r="BQ91" s="29">
        <v>0</v>
      </c>
      <c r="BR91" s="29">
        <v>0</v>
      </c>
      <c r="BS91" s="29">
        <v>0</v>
      </c>
      <c r="BT91" s="29">
        <v>0</v>
      </c>
      <c r="BU91" s="29">
        <v>0</v>
      </c>
      <c r="BV91" s="29">
        <v>0</v>
      </c>
      <c r="BW91" s="29">
        <v>0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0</v>
      </c>
      <c r="CD91" s="29">
        <v>0</v>
      </c>
      <c r="CE91" s="29">
        <v>0</v>
      </c>
      <c r="CF91" s="29">
        <v>0</v>
      </c>
      <c r="CG91" s="29">
        <v>0</v>
      </c>
      <c r="CH91" s="29">
        <v>0</v>
      </c>
      <c r="CI91" s="29">
        <v>0</v>
      </c>
      <c r="CJ91" s="29">
        <v>0</v>
      </c>
      <c r="CK91" s="29">
        <v>0</v>
      </c>
      <c r="CL91" s="29">
        <v>0</v>
      </c>
      <c r="CM91" s="29">
        <v>0</v>
      </c>
      <c r="CN91" s="29">
        <v>0</v>
      </c>
      <c r="CO91" s="29">
        <v>0</v>
      </c>
      <c r="CP91" s="29">
        <v>0</v>
      </c>
      <c r="CQ91" s="29">
        <v>0</v>
      </c>
      <c r="CR91" s="29">
        <v>0</v>
      </c>
      <c r="CS91" s="29">
        <v>0</v>
      </c>
      <c r="CT91" s="29">
        <v>0</v>
      </c>
      <c r="CU91" s="29"/>
      <c r="CV91" s="34">
        <f t="shared" si="26"/>
        <v>0.47648256</v>
      </c>
      <c r="CW91" s="29">
        <v>0</v>
      </c>
      <c r="CX91" s="29">
        <v>0</v>
      </c>
      <c r="CY91" s="34">
        <f t="shared" si="27"/>
        <v>0.47648256</v>
      </c>
      <c r="CZ91" s="29">
        <v>0</v>
      </c>
      <c r="DA91" s="100" t="s">
        <v>259</v>
      </c>
    </row>
    <row r="92" spans="1:105" ht="54.75" customHeight="1" outlineLevel="1" x14ac:dyDescent="0.3">
      <c r="A92" s="27" t="s">
        <v>265</v>
      </c>
      <c r="B92" s="37" t="s">
        <v>257</v>
      </c>
      <c r="C92" s="101" t="s">
        <v>258</v>
      </c>
      <c r="D92" s="29" t="s">
        <v>186</v>
      </c>
      <c r="E92" s="29">
        <v>2024</v>
      </c>
      <c r="F92" s="29">
        <v>0</v>
      </c>
      <c r="G92" s="29">
        <v>2024</v>
      </c>
      <c r="H92" s="29">
        <v>0</v>
      </c>
      <c r="I92" s="34" t="s">
        <v>145</v>
      </c>
      <c r="J92" s="29" t="s">
        <v>145</v>
      </c>
      <c r="K92" s="34">
        <f>0.3970688*1.2</f>
        <v>0.47648256</v>
      </c>
      <c r="L92" s="29"/>
      <c r="M92" s="36"/>
      <c r="N92" s="36" t="s">
        <v>145</v>
      </c>
      <c r="O92" s="36">
        <v>0</v>
      </c>
      <c r="P92" s="36" t="s">
        <v>145</v>
      </c>
      <c r="Q92" s="36" t="s">
        <v>145</v>
      </c>
      <c r="R92" s="53">
        <v>1.1511268800000001</v>
      </c>
      <c r="S92" s="61">
        <v>1.3273025667920064</v>
      </c>
      <c r="T92" s="36">
        <f t="shared" si="25"/>
        <v>0</v>
      </c>
      <c r="U92" s="34">
        <f>0.3970688*1.2</f>
        <v>0.47648256</v>
      </c>
      <c r="V92" s="36">
        <v>0</v>
      </c>
      <c r="W92" s="36">
        <v>0</v>
      </c>
      <c r="X92" s="36">
        <v>0</v>
      </c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>
        <v>0</v>
      </c>
      <c r="AK92" s="36">
        <v>0</v>
      </c>
      <c r="AL92" s="36">
        <v>0</v>
      </c>
      <c r="AM92" s="36">
        <v>0</v>
      </c>
      <c r="AN92" s="36">
        <v>0</v>
      </c>
      <c r="AO92" s="36">
        <v>0</v>
      </c>
      <c r="AP92" s="36">
        <v>0</v>
      </c>
      <c r="AQ92" s="36">
        <v>0</v>
      </c>
      <c r="AR92" s="36">
        <v>0</v>
      </c>
      <c r="AS92" s="36">
        <v>0</v>
      </c>
      <c r="AT92" s="36">
        <v>0</v>
      </c>
      <c r="AU92" s="36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6">
        <v>0</v>
      </c>
      <c r="BB92" s="36">
        <v>0</v>
      </c>
      <c r="BC92" s="36">
        <v>0</v>
      </c>
      <c r="BD92" s="36">
        <v>0</v>
      </c>
      <c r="BE92" s="36">
        <v>0</v>
      </c>
      <c r="BF92" s="36">
        <v>0</v>
      </c>
      <c r="BG92" s="29">
        <v>0</v>
      </c>
      <c r="BH92" s="34">
        <f>BK92</f>
        <v>0.47648256</v>
      </c>
      <c r="BI92" s="29">
        <v>0</v>
      </c>
      <c r="BJ92" s="29">
        <v>0</v>
      </c>
      <c r="BK92" s="34">
        <f>0.3970688*1.2</f>
        <v>0.47648256</v>
      </c>
      <c r="BL92" s="29">
        <v>0</v>
      </c>
      <c r="BM92" s="29">
        <v>0</v>
      </c>
      <c r="BN92" s="29">
        <v>0</v>
      </c>
      <c r="BO92" s="29">
        <v>0</v>
      </c>
      <c r="BP92" s="29">
        <v>0</v>
      </c>
      <c r="BQ92" s="29">
        <v>0</v>
      </c>
      <c r="BR92" s="29">
        <v>0</v>
      </c>
      <c r="BS92" s="29">
        <v>0</v>
      </c>
      <c r="BT92" s="29">
        <v>0</v>
      </c>
      <c r="BU92" s="29">
        <v>0</v>
      </c>
      <c r="BV92" s="29">
        <v>0</v>
      </c>
      <c r="BW92" s="29">
        <v>0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0</v>
      </c>
      <c r="CE92" s="29">
        <v>0</v>
      </c>
      <c r="CF92" s="29">
        <v>0</v>
      </c>
      <c r="CG92" s="29">
        <v>0</v>
      </c>
      <c r="CH92" s="29">
        <v>0</v>
      </c>
      <c r="CI92" s="29">
        <v>0</v>
      </c>
      <c r="CJ92" s="29">
        <v>0</v>
      </c>
      <c r="CK92" s="29">
        <v>0</v>
      </c>
      <c r="CL92" s="29">
        <v>0</v>
      </c>
      <c r="CM92" s="29">
        <v>0</v>
      </c>
      <c r="CN92" s="29">
        <v>0</v>
      </c>
      <c r="CO92" s="29">
        <v>0</v>
      </c>
      <c r="CP92" s="29">
        <v>0</v>
      </c>
      <c r="CQ92" s="29">
        <v>0</v>
      </c>
      <c r="CR92" s="29">
        <v>0</v>
      </c>
      <c r="CS92" s="29">
        <v>0</v>
      </c>
      <c r="CT92" s="29">
        <v>0</v>
      </c>
      <c r="CU92" s="29"/>
      <c r="CV92" s="34">
        <f t="shared" si="26"/>
        <v>0.47648256</v>
      </c>
      <c r="CW92" s="29">
        <v>0</v>
      </c>
      <c r="CX92" s="29">
        <v>0</v>
      </c>
      <c r="CY92" s="34">
        <f t="shared" si="27"/>
        <v>0.47648256</v>
      </c>
      <c r="CZ92" s="29">
        <v>0</v>
      </c>
      <c r="DA92" s="100" t="s">
        <v>259</v>
      </c>
    </row>
    <row r="93" spans="1:105" s="26" customFormat="1" ht="46.2" customHeight="1" x14ac:dyDescent="0.3">
      <c r="A93" s="38" t="s">
        <v>267</v>
      </c>
      <c r="B93" s="39" t="s">
        <v>268</v>
      </c>
      <c r="C93" s="40" t="s">
        <v>88</v>
      </c>
      <c r="D93" s="40"/>
      <c r="E93" s="40"/>
      <c r="F93" s="40"/>
      <c r="G93" s="40"/>
      <c r="H93" s="42">
        <f>H94+H103</f>
        <v>39.411357000000002</v>
      </c>
      <c r="I93" s="42">
        <f t="shared" ref="I93:BT93" si="28">I94+I103</f>
        <v>0</v>
      </c>
      <c r="J93" s="42" t="s">
        <v>89</v>
      </c>
      <c r="K93" s="42">
        <f t="shared" si="28"/>
        <v>30.548719000000002</v>
      </c>
      <c r="L93" s="42">
        <f t="shared" si="28"/>
        <v>0</v>
      </c>
      <c r="M93" s="42" t="s">
        <v>89</v>
      </c>
      <c r="N93" s="42">
        <f t="shared" si="28"/>
        <v>0</v>
      </c>
      <c r="O93" s="42">
        <f t="shared" si="28"/>
        <v>0</v>
      </c>
      <c r="P93" s="42">
        <f t="shared" si="28"/>
        <v>0</v>
      </c>
      <c r="Q93" s="42">
        <f t="shared" si="28"/>
        <v>43.335541134132818</v>
      </c>
      <c r="R93" s="42">
        <f t="shared" si="28"/>
        <v>0</v>
      </c>
      <c r="S93" s="42">
        <f t="shared" si="28"/>
        <v>46.744949699675807</v>
      </c>
      <c r="T93" s="42">
        <f t="shared" si="28"/>
        <v>39.411357000000002</v>
      </c>
      <c r="U93" s="42">
        <f t="shared" si="28"/>
        <v>30.548719000000002</v>
      </c>
      <c r="V93" s="42">
        <f t="shared" si="28"/>
        <v>0</v>
      </c>
      <c r="W93" s="42">
        <f t="shared" si="28"/>
        <v>0</v>
      </c>
      <c r="X93" s="42">
        <f t="shared" si="28"/>
        <v>0</v>
      </c>
      <c r="Y93" s="42">
        <f t="shared" si="28"/>
        <v>0</v>
      </c>
      <c r="Z93" s="42">
        <f t="shared" si="28"/>
        <v>0</v>
      </c>
      <c r="AA93" s="42">
        <f t="shared" si="28"/>
        <v>0</v>
      </c>
      <c r="AB93" s="42">
        <f t="shared" si="28"/>
        <v>0</v>
      </c>
      <c r="AC93" s="42">
        <f t="shared" si="28"/>
        <v>0</v>
      </c>
      <c r="AD93" s="42">
        <f t="shared" si="28"/>
        <v>0</v>
      </c>
      <c r="AE93" s="42">
        <f t="shared" si="28"/>
        <v>0</v>
      </c>
      <c r="AF93" s="42">
        <f t="shared" si="28"/>
        <v>0</v>
      </c>
      <c r="AG93" s="42">
        <f t="shared" si="28"/>
        <v>0</v>
      </c>
      <c r="AH93" s="42">
        <f t="shared" si="28"/>
        <v>0</v>
      </c>
      <c r="AI93" s="42">
        <f t="shared" si="28"/>
        <v>0</v>
      </c>
      <c r="AJ93" s="42">
        <f t="shared" si="28"/>
        <v>0</v>
      </c>
      <c r="AK93" s="42">
        <f t="shared" si="28"/>
        <v>0</v>
      </c>
      <c r="AL93" s="42">
        <f t="shared" si="28"/>
        <v>0</v>
      </c>
      <c r="AM93" s="42">
        <f t="shared" si="28"/>
        <v>0</v>
      </c>
      <c r="AN93" s="42">
        <f t="shared" si="28"/>
        <v>0</v>
      </c>
      <c r="AO93" s="42">
        <f t="shared" si="28"/>
        <v>0</v>
      </c>
      <c r="AP93" s="42">
        <f t="shared" si="28"/>
        <v>0</v>
      </c>
      <c r="AQ93" s="42">
        <f t="shared" si="28"/>
        <v>0</v>
      </c>
      <c r="AR93" s="42">
        <f t="shared" si="28"/>
        <v>0</v>
      </c>
      <c r="AS93" s="42">
        <f t="shared" si="28"/>
        <v>0</v>
      </c>
      <c r="AT93" s="42">
        <f t="shared" si="28"/>
        <v>0</v>
      </c>
      <c r="AU93" s="42">
        <f t="shared" si="28"/>
        <v>0</v>
      </c>
      <c r="AV93" s="42">
        <f t="shared" si="28"/>
        <v>0</v>
      </c>
      <c r="AW93" s="42">
        <f t="shared" si="28"/>
        <v>0</v>
      </c>
      <c r="AX93" s="42">
        <f t="shared" si="28"/>
        <v>0</v>
      </c>
      <c r="AY93" s="42">
        <f t="shared" si="28"/>
        <v>0</v>
      </c>
      <c r="AZ93" s="42">
        <f t="shared" si="28"/>
        <v>0</v>
      </c>
      <c r="BA93" s="42">
        <f t="shared" si="28"/>
        <v>0</v>
      </c>
      <c r="BB93" s="42">
        <f t="shared" si="28"/>
        <v>0</v>
      </c>
      <c r="BC93" s="42">
        <f t="shared" si="28"/>
        <v>8.8626380000000005</v>
      </c>
      <c r="BD93" s="42">
        <f t="shared" si="28"/>
        <v>0</v>
      </c>
      <c r="BE93" s="42">
        <f t="shared" si="28"/>
        <v>0</v>
      </c>
      <c r="BF93" s="42">
        <f t="shared" si="28"/>
        <v>8.8626380000000005</v>
      </c>
      <c r="BG93" s="42">
        <f t="shared" si="28"/>
        <v>0</v>
      </c>
      <c r="BH93" s="42">
        <f t="shared" si="28"/>
        <v>0</v>
      </c>
      <c r="BI93" s="42">
        <f t="shared" si="28"/>
        <v>0</v>
      </c>
      <c r="BJ93" s="42">
        <f t="shared" si="28"/>
        <v>0</v>
      </c>
      <c r="BK93" s="42">
        <f t="shared" si="28"/>
        <v>0</v>
      </c>
      <c r="BL93" s="42">
        <f t="shared" si="28"/>
        <v>0</v>
      </c>
      <c r="BM93" s="42">
        <f t="shared" si="28"/>
        <v>5.793342</v>
      </c>
      <c r="BN93" s="42">
        <f t="shared" si="28"/>
        <v>0</v>
      </c>
      <c r="BO93" s="42">
        <f t="shared" si="28"/>
        <v>0</v>
      </c>
      <c r="BP93" s="42">
        <f t="shared" si="28"/>
        <v>5.793342</v>
      </c>
      <c r="BQ93" s="42">
        <f t="shared" si="28"/>
        <v>0</v>
      </c>
      <c r="BR93" s="42">
        <f t="shared" si="28"/>
        <v>0</v>
      </c>
      <c r="BS93" s="42">
        <f t="shared" si="28"/>
        <v>0</v>
      </c>
      <c r="BT93" s="42">
        <f t="shared" si="28"/>
        <v>0</v>
      </c>
      <c r="BU93" s="42">
        <f t="shared" ref="BU93:CZ93" si="29">BU94+BU103</f>
        <v>0</v>
      </c>
      <c r="BV93" s="42">
        <f t="shared" si="29"/>
        <v>0</v>
      </c>
      <c r="BW93" s="42">
        <f t="shared" si="29"/>
        <v>0</v>
      </c>
      <c r="BX93" s="42">
        <f t="shared" si="29"/>
        <v>0</v>
      </c>
      <c r="BY93" s="42">
        <f t="shared" si="29"/>
        <v>0</v>
      </c>
      <c r="BZ93" s="42">
        <f t="shared" si="29"/>
        <v>0</v>
      </c>
      <c r="CA93" s="42">
        <f t="shared" si="29"/>
        <v>0</v>
      </c>
      <c r="CB93" s="42">
        <f t="shared" si="29"/>
        <v>0</v>
      </c>
      <c r="CC93" s="42">
        <f t="shared" si="29"/>
        <v>0</v>
      </c>
      <c r="CD93" s="42">
        <f t="shared" si="29"/>
        <v>0</v>
      </c>
      <c r="CE93" s="42">
        <f t="shared" si="29"/>
        <v>0</v>
      </c>
      <c r="CF93" s="42">
        <f t="shared" si="29"/>
        <v>0</v>
      </c>
      <c r="CG93" s="42">
        <f t="shared" si="29"/>
        <v>24.756</v>
      </c>
      <c r="CH93" s="42">
        <f t="shared" si="29"/>
        <v>0</v>
      </c>
      <c r="CI93" s="42">
        <f t="shared" si="29"/>
        <v>0</v>
      </c>
      <c r="CJ93" s="42">
        <f t="shared" si="29"/>
        <v>24.756</v>
      </c>
      <c r="CK93" s="42">
        <f t="shared" si="29"/>
        <v>0</v>
      </c>
      <c r="CL93" s="42">
        <f t="shared" si="29"/>
        <v>0</v>
      </c>
      <c r="CM93" s="42">
        <f t="shared" si="29"/>
        <v>0</v>
      </c>
      <c r="CN93" s="42">
        <f t="shared" si="29"/>
        <v>0</v>
      </c>
      <c r="CO93" s="42">
        <f t="shared" si="29"/>
        <v>0</v>
      </c>
      <c r="CP93" s="42">
        <f t="shared" si="29"/>
        <v>0</v>
      </c>
      <c r="CQ93" s="42">
        <f t="shared" si="29"/>
        <v>39.41198</v>
      </c>
      <c r="CR93" s="42">
        <f t="shared" si="29"/>
        <v>0</v>
      </c>
      <c r="CS93" s="42">
        <f t="shared" si="29"/>
        <v>0</v>
      </c>
      <c r="CT93" s="42">
        <f t="shared" si="29"/>
        <v>39.41198</v>
      </c>
      <c r="CU93" s="42">
        <f t="shared" si="29"/>
        <v>0</v>
      </c>
      <c r="CV93" s="42">
        <f t="shared" si="29"/>
        <v>30.549341999999999</v>
      </c>
      <c r="CW93" s="42">
        <f t="shared" si="29"/>
        <v>0</v>
      </c>
      <c r="CX93" s="42">
        <f t="shared" si="29"/>
        <v>0</v>
      </c>
      <c r="CY93" s="42">
        <f t="shared" si="29"/>
        <v>30.549341999999999</v>
      </c>
      <c r="CZ93" s="42">
        <f t="shared" si="29"/>
        <v>0</v>
      </c>
      <c r="DA93" s="42"/>
    </row>
    <row r="94" spans="1:105" ht="33.6" customHeight="1" x14ac:dyDescent="0.3">
      <c r="A94" s="45" t="s">
        <v>144</v>
      </c>
      <c r="B94" s="46" t="s">
        <v>269</v>
      </c>
      <c r="C94" s="47" t="s">
        <v>88</v>
      </c>
      <c r="D94" s="47"/>
      <c r="E94" s="47"/>
      <c r="F94" s="47"/>
      <c r="G94" s="47"/>
      <c r="H94" s="49">
        <f>SUM(H95:H106)</f>
        <v>39.411357000000002</v>
      </c>
      <c r="I94" s="49">
        <f t="shared" ref="I94:BT94" si="30">SUM(I95:I106)</f>
        <v>0</v>
      </c>
      <c r="J94" s="49">
        <f t="shared" si="30"/>
        <v>0</v>
      </c>
      <c r="K94" s="49">
        <f t="shared" si="30"/>
        <v>30.548719000000002</v>
      </c>
      <c r="L94" s="49">
        <f t="shared" si="30"/>
        <v>0</v>
      </c>
      <c r="M94" s="49">
        <f t="shared" si="30"/>
        <v>0</v>
      </c>
      <c r="N94" s="49">
        <f t="shared" si="30"/>
        <v>0</v>
      </c>
      <c r="O94" s="49">
        <f t="shared" si="30"/>
        <v>0</v>
      </c>
      <c r="P94" s="49">
        <f t="shared" si="30"/>
        <v>0</v>
      </c>
      <c r="Q94" s="49">
        <f t="shared" si="30"/>
        <v>43.335541134132818</v>
      </c>
      <c r="R94" s="49">
        <f t="shared" si="30"/>
        <v>0</v>
      </c>
      <c r="S94" s="49">
        <f t="shared" si="30"/>
        <v>46.744949699675807</v>
      </c>
      <c r="T94" s="49">
        <f t="shared" si="30"/>
        <v>39.411357000000002</v>
      </c>
      <c r="U94" s="49">
        <f t="shared" si="30"/>
        <v>30.548719000000002</v>
      </c>
      <c r="V94" s="49">
        <f t="shared" si="30"/>
        <v>0</v>
      </c>
      <c r="W94" s="49">
        <f t="shared" si="30"/>
        <v>0</v>
      </c>
      <c r="X94" s="49">
        <f t="shared" si="30"/>
        <v>0</v>
      </c>
      <c r="Y94" s="49">
        <f t="shared" si="30"/>
        <v>0</v>
      </c>
      <c r="Z94" s="49">
        <f t="shared" si="30"/>
        <v>0</v>
      </c>
      <c r="AA94" s="49">
        <f t="shared" si="30"/>
        <v>0</v>
      </c>
      <c r="AB94" s="49">
        <f t="shared" si="30"/>
        <v>0</v>
      </c>
      <c r="AC94" s="49">
        <f t="shared" si="30"/>
        <v>0</v>
      </c>
      <c r="AD94" s="49">
        <f t="shared" si="30"/>
        <v>0</v>
      </c>
      <c r="AE94" s="49">
        <f t="shared" si="30"/>
        <v>0</v>
      </c>
      <c r="AF94" s="49">
        <f t="shared" si="30"/>
        <v>0</v>
      </c>
      <c r="AG94" s="49">
        <f t="shared" si="30"/>
        <v>0</v>
      </c>
      <c r="AH94" s="49">
        <f t="shared" si="30"/>
        <v>0</v>
      </c>
      <c r="AI94" s="49">
        <f t="shared" si="30"/>
        <v>0</v>
      </c>
      <c r="AJ94" s="49">
        <f t="shared" si="30"/>
        <v>0</v>
      </c>
      <c r="AK94" s="49">
        <f t="shared" si="30"/>
        <v>0</v>
      </c>
      <c r="AL94" s="49">
        <f t="shared" si="30"/>
        <v>0</v>
      </c>
      <c r="AM94" s="49">
        <f t="shared" si="30"/>
        <v>0</v>
      </c>
      <c r="AN94" s="49">
        <f t="shared" si="30"/>
        <v>0</v>
      </c>
      <c r="AO94" s="49">
        <f t="shared" si="30"/>
        <v>0</v>
      </c>
      <c r="AP94" s="49">
        <f t="shared" si="30"/>
        <v>0</v>
      </c>
      <c r="AQ94" s="49">
        <f t="shared" si="30"/>
        <v>0</v>
      </c>
      <c r="AR94" s="49">
        <f t="shared" si="30"/>
        <v>0</v>
      </c>
      <c r="AS94" s="49">
        <f t="shared" si="30"/>
        <v>0</v>
      </c>
      <c r="AT94" s="49">
        <f t="shared" si="30"/>
        <v>0</v>
      </c>
      <c r="AU94" s="49">
        <f t="shared" si="30"/>
        <v>0</v>
      </c>
      <c r="AV94" s="49">
        <f t="shared" si="30"/>
        <v>0</v>
      </c>
      <c r="AW94" s="49">
        <f t="shared" si="30"/>
        <v>0</v>
      </c>
      <c r="AX94" s="49">
        <f t="shared" si="30"/>
        <v>0</v>
      </c>
      <c r="AY94" s="49">
        <f t="shared" si="30"/>
        <v>0</v>
      </c>
      <c r="AZ94" s="49">
        <f t="shared" si="30"/>
        <v>0</v>
      </c>
      <c r="BA94" s="49">
        <f t="shared" si="30"/>
        <v>0</v>
      </c>
      <c r="BB94" s="49">
        <f t="shared" si="30"/>
        <v>0</v>
      </c>
      <c r="BC94" s="49">
        <f t="shared" si="30"/>
        <v>8.8626380000000005</v>
      </c>
      <c r="BD94" s="49">
        <f t="shared" si="30"/>
        <v>0</v>
      </c>
      <c r="BE94" s="49">
        <f t="shared" si="30"/>
        <v>0</v>
      </c>
      <c r="BF94" s="49">
        <f t="shared" si="30"/>
        <v>8.8626380000000005</v>
      </c>
      <c r="BG94" s="49">
        <f t="shared" si="30"/>
        <v>0</v>
      </c>
      <c r="BH94" s="49">
        <f t="shared" si="30"/>
        <v>0</v>
      </c>
      <c r="BI94" s="49">
        <f t="shared" si="30"/>
        <v>0</v>
      </c>
      <c r="BJ94" s="49">
        <f t="shared" si="30"/>
        <v>0</v>
      </c>
      <c r="BK94" s="49">
        <f t="shared" si="30"/>
        <v>0</v>
      </c>
      <c r="BL94" s="49">
        <f t="shared" si="30"/>
        <v>0</v>
      </c>
      <c r="BM94" s="49">
        <f t="shared" si="30"/>
        <v>5.793342</v>
      </c>
      <c r="BN94" s="49">
        <f t="shared" si="30"/>
        <v>0</v>
      </c>
      <c r="BO94" s="49">
        <f t="shared" si="30"/>
        <v>0</v>
      </c>
      <c r="BP94" s="49">
        <f t="shared" si="30"/>
        <v>5.793342</v>
      </c>
      <c r="BQ94" s="49">
        <f t="shared" si="30"/>
        <v>0</v>
      </c>
      <c r="BR94" s="49">
        <f t="shared" si="30"/>
        <v>0</v>
      </c>
      <c r="BS94" s="49">
        <f t="shared" si="30"/>
        <v>0</v>
      </c>
      <c r="BT94" s="49">
        <f t="shared" si="30"/>
        <v>0</v>
      </c>
      <c r="BU94" s="49">
        <f t="shared" ref="BU94:CZ94" si="31">SUM(BU95:BU106)</f>
        <v>0</v>
      </c>
      <c r="BV94" s="49">
        <f t="shared" si="31"/>
        <v>0</v>
      </c>
      <c r="BW94" s="49">
        <f t="shared" si="31"/>
        <v>0</v>
      </c>
      <c r="BX94" s="49">
        <f t="shared" si="31"/>
        <v>0</v>
      </c>
      <c r="BY94" s="49">
        <f t="shared" si="31"/>
        <v>0</v>
      </c>
      <c r="BZ94" s="49">
        <f t="shared" si="31"/>
        <v>0</v>
      </c>
      <c r="CA94" s="49">
        <f t="shared" si="31"/>
        <v>0</v>
      </c>
      <c r="CB94" s="49">
        <f t="shared" si="31"/>
        <v>0</v>
      </c>
      <c r="CC94" s="49">
        <f t="shared" si="31"/>
        <v>0</v>
      </c>
      <c r="CD94" s="49">
        <f t="shared" si="31"/>
        <v>0</v>
      </c>
      <c r="CE94" s="49">
        <f t="shared" si="31"/>
        <v>0</v>
      </c>
      <c r="CF94" s="49">
        <f t="shared" si="31"/>
        <v>0</v>
      </c>
      <c r="CG94" s="49">
        <f t="shared" si="31"/>
        <v>24.756</v>
      </c>
      <c r="CH94" s="49">
        <f t="shared" si="31"/>
        <v>0</v>
      </c>
      <c r="CI94" s="49">
        <f t="shared" si="31"/>
        <v>0</v>
      </c>
      <c r="CJ94" s="49">
        <f t="shared" si="31"/>
        <v>24.756</v>
      </c>
      <c r="CK94" s="49">
        <f t="shared" si="31"/>
        <v>0</v>
      </c>
      <c r="CL94" s="49">
        <f t="shared" si="31"/>
        <v>0</v>
      </c>
      <c r="CM94" s="49">
        <f t="shared" si="31"/>
        <v>0</v>
      </c>
      <c r="CN94" s="49">
        <f t="shared" si="31"/>
        <v>0</v>
      </c>
      <c r="CO94" s="49">
        <f t="shared" si="31"/>
        <v>0</v>
      </c>
      <c r="CP94" s="49">
        <f t="shared" si="31"/>
        <v>0</v>
      </c>
      <c r="CQ94" s="49">
        <f t="shared" si="31"/>
        <v>39.41198</v>
      </c>
      <c r="CR94" s="49">
        <f t="shared" si="31"/>
        <v>0</v>
      </c>
      <c r="CS94" s="49">
        <f t="shared" si="31"/>
        <v>0</v>
      </c>
      <c r="CT94" s="49">
        <f t="shared" si="31"/>
        <v>39.41198</v>
      </c>
      <c r="CU94" s="49">
        <f t="shared" si="31"/>
        <v>0</v>
      </c>
      <c r="CV94" s="49">
        <f t="shared" si="31"/>
        <v>30.549341999999999</v>
      </c>
      <c r="CW94" s="49">
        <f t="shared" si="31"/>
        <v>0</v>
      </c>
      <c r="CX94" s="49">
        <f t="shared" si="31"/>
        <v>0</v>
      </c>
      <c r="CY94" s="49">
        <f t="shared" si="31"/>
        <v>30.549341999999999</v>
      </c>
      <c r="CZ94" s="49">
        <f t="shared" si="31"/>
        <v>0</v>
      </c>
      <c r="DA94" s="49"/>
    </row>
    <row r="95" spans="1:105" s="1" customFormat="1" ht="40.5" customHeight="1" outlineLevel="1" x14ac:dyDescent="0.3">
      <c r="A95" s="27" t="s">
        <v>144</v>
      </c>
      <c r="B95" s="37" t="s">
        <v>199</v>
      </c>
      <c r="C95" s="60" t="s">
        <v>200</v>
      </c>
      <c r="D95" s="36" t="s">
        <v>89</v>
      </c>
      <c r="E95" s="36">
        <v>2023</v>
      </c>
      <c r="F95" s="36">
        <f>E95</f>
        <v>2023</v>
      </c>
      <c r="G95" s="36">
        <v>0</v>
      </c>
      <c r="H95" s="61">
        <v>2.769574</v>
      </c>
      <c r="I95" s="36">
        <v>0</v>
      </c>
      <c r="J95" s="36" t="s">
        <v>89</v>
      </c>
      <c r="K95" s="61">
        <v>0</v>
      </c>
      <c r="L95" s="36"/>
      <c r="M95" s="54"/>
      <c r="N95" s="36">
        <v>0</v>
      </c>
      <c r="O95" s="36">
        <v>0</v>
      </c>
      <c r="P95" s="36" t="s">
        <v>145</v>
      </c>
      <c r="Q95" s="61">
        <v>3.0952000000000002</v>
      </c>
      <c r="R95" s="36" t="s">
        <v>145</v>
      </c>
      <c r="S95" s="61">
        <v>0</v>
      </c>
      <c r="T95" s="61">
        <f t="shared" ref="T95:T102" si="32">H95</f>
        <v>2.769574</v>
      </c>
      <c r="U95" s="61">
        <v>0</v>
      </c>
      <c r="V95" s="36">
        <v>0</v>
      </c>
      <c r="W95" s="36">
        <v>0</v>
      </c>
      <c r="X95" s="36"/>
      <c r="Y95" s="56">
        <f>AB95</f>
        <v>0</v>
      </c>
      <c r="Z95" s="36">
        <v>0</v>
      </c>
      <c r="AA95" s="36">
        <v>0</v>
      </c>
      <c r="AB95" s="56">
        <v>0</v>
      </c>
      <c r="AC95" s="36">
        <v>0</v>
      </c>
      <c r="AD95" s="36">
        <f>AG95</f>
        <v>0</v>
      </c>
      <c r="AE95" s="36">
        <v>0</v>
      </c>
      <c r="AF95" s="36">
        <v>0</v>
      </c>
      <c r="AG95" s="61"/>
      <c r="AH95" s="36">
        <v>0</v>
      </c>
      <c r="AI95" s="62">
        <f>AL95</f>
        <v>0</v>
      </c>
      <c r="AJ95" s="36">
        <v>0</v>
      </c>
      <c r="AK95" s="36">
        <v>0</v>
      </c>
      <c r="AL95" s="36">
        <v>0</v>
      </c>
      <c r="AM95" s="36">
        <v>0</v>
      </c>
      <c r="AN95" s="36">
        <v>0</v>
      </c>
      <c r="AO95" s="36">
        <v>0</v>
      </c>
      <c r="AP95" s="36">
        <v>0</v>
      </c>
      <c r="AQ95" s="36">
        <v>0</v>
      </c>
      <c r="AR95" s="36">
        <v>0</v>
      </c>
      <c r="AS95" s="62">
        <f>AV95</f>
        <v>0</v>
      </c>
      <c r="AT95" s="36">
        <v>0</v>
      </c>
      <c r="AU95" s="36">
        <v>0</v>
      </c>
      <c r="AV95" s="36">
        <v>0</v>
      </c>
      <c r="AW95" s="36">
        <v>0</v>
      </c>
      <c r="AX95" s="36">
        <v>0</v>
      </c>
      <c r="AY95" s="36">
        <v>0</v>
      </c>
      <c r="AZ95" s="36">
        <v>0</v>
      </c>
      <c r="BA95" s="36">
        <v>0</v>
      </c>
      <c r="BB95" s="36">
        <v>0</v>
      </c>
      <c r="BC95" s="61">
        <f>BF95</f>
        <v>2.769574</v>
      </c>
      <c r="BD95" s="36">
        <v>0</v>
      </c>
      <c r="BE95" s="36">
        <v>0</v>
      </c>
      <c r="BF95" s="61">
        <f>T95</f>
        <v>2.769574</v>
      </c>
      <c r="BG95" s="36">
        <v>0</v>
      </c>
      <c r="BH95" s="36">
        <v>0</v>
      </c>
      <c r="BI95" s="36">
        <v>0</v>
      </c>
      <c r="BJ95" s="36">
        <v>0</v>
      </c>
      <c r="BK95" s="36">
        <v>0</v>
      </c>
      <c r="BL95" s="36">
        <v>0</v>
      </c>
      <c r="BM95" s="62">
        <f>BP95</f>
        <v>0</v>
      </c>
      <c r="BN95" s="36">
        <v>0</v>
      </c>
      <c r="BO95" s="36">
        <v>0</v>
      </c>
      <c r="BP95" s="36">
        <v>0</v>
      </c>
      <c r="BQ95" s="36">
        <v>0</v>
      </c>
      <c r="BR95" s="36"/>
      <c r="BS95" s="36"/>
      <c r="BT95" s="36"/>
      <c r="BU95" s="36"/>
      <c r="BV95" s="36"/>
      <c r="BW95" s="62">
        <f>BZ95</f>
        <v>0</v>
      </c>
      <c r="BX95" s="36">
        <v>0</v>
      </c>
      <c r="BY95" s="36">
        <v>0</v>
      </c>
      <c r="BZ95" s="36">
        <v>0</v>
      </c>
      <c r="CA95" s="36">
        <v>0</v>
      </c>
      <c r="CB95" s="36"/>
      <c r="CC95" s="36"/>
      <c r="CD95" s="36"/>
      <c r="CE95" s="36"/>
      <c r="CF95" s="36"/>
      <c r="CG95" s="62">
        <f>CJ95</f>
        <v>0</v>
      </c>
      <c r="CH95" s="36">
        <v>0</v>
      </c>
      <c r="CI95" s="36">
        <v>0</v>
      </c>
      <c r="CJ95" s="36">
        <v>0</v>
      </c>
      <c r="CK95" s="36">
        <v>0</v>
      </c>
      <c r="CL95" s="36"/>
      <c r="CM95" s="36"/>
      <c r="CN95" s="36"/>
      <c r="CO95" s="36"/>
      <c r="CP95" s="36"/>
      <c r="CQ95" s="53">
        <f>AI95+AS95+BC95+BM95+BW95+CG95</f>
        <v>2.769574</v>
      </c>
      <c r="CR95" s="53">
        <f>AJ95+AT95+BD95+BN95+BX95+CH95</f>
        <v>0</v>
      </c>
      <c r="CS95" s="53">
        <f>AK95+AU95+BE95+BO95+BY95+CI95</f>
        <v>0</v>
      </c>
      <c r="CT95" s="53">
        <f>AL95+AV95+BF95+BP95+BZ95+CJ95</f>
        <v>2.769574</v>
      </c>
      <c r="CU95" s="53">
        <f>AM95+AW95+BG95+BQ95+CA95+CK95</f>
        <v>0</v>
      </c>
      <c r="CV95" s="53">
        <f>AN95+AX95+BH95+BM95+BW95+CG95</f>
        <v>0</v>
      </c>
      <c r="CW95" s="53">
        <f t="shared" ref="CW95:CZ95" si="33">AO95+AY95+BI95+BN95+BX95+CH95</f>
        <v>0</v>
      </c>
      <c r="CX95" s="53">
        <f t="shared" si="33"/>
        <v>0</v>
      </c>
      <c r="CY95" s="53">
        <f t="shared" si="33"/>
        <v>0</v>
      </c>
      <c r="CZ95" s="53">
        <f t="shared" si="33"/>
        <v>0</v>
      </c>
      <c r="DA95" s="57"/>
    </row>
    <row r="96" spans="1:105" s="1" customFormat="1" ht="49.95" customHeight="1" outlineLevel="1" x14ac:dyDescent="0.3">
      <c r="A96" s="27" t="s">
        <v>144</v>
      </c>
      <c r="B96" s="37" t="s">
        <v>201</v>
      </c>
      <c r="C96" s="60" t="s">
        <v>202</v>
      </c>
      <c r="D96" s="36" t="s">
        <v>89</v>
      </c>
      <c r="E96" s="36">
        <v>2023</v>
      </c>
      <c r="F96" s="36">
        <f t="shared" ref="F96:F102" si="34">E96</f>
        <v>2023</v>
      </c>
      <c r="G96" s="36">
        <v>0</v>
      </c>
      <c r="H96" s="61">
        <v>6.093064</v>
      </c>
      <c r="I96" s="36">
        <v>0</v>
      </c>
      <c r="J96" s="36" t="s">
        <v>89</v>
      </c>
      <c r="K96" s="61">
        <v>0</v>
      </c>
      <c r="L96" s="36"/>
      <c r="M96" s="54"/>
      <c r="N96" s="36">
        <v>0</v>
      </c>
      <c r="O96" s="36">
        <v>0</v>
      </c>
      <c r="P96" s="36" t="s">
        <v>145</v>
      </c>
      <c r="Q96" s="61">
        <v>6.8094400000000004</v>
      </c>
      <c r="R96" s="36" t="s">
        <v>145</v>
      </c>
      <c r="S96" s="61">
        <v>0</v>
      </c>
      <c r="T96" s="61">
        <f t="shared" si="32"/>
        <v>6.093064</v>
      </c>
      <c r="U96" s="61">
        <v>0</v>
      </c>
      <c r="V96" s="36">
        <v>0</v>
      </c>
      <c r="W96" s="36">
        <v>0</v>
      </c>
      <c r="X96" s="36"/>
      <c r="Y96" s="56">
        <f t="shared" ref="Y96:Y101" si="35">AB96</f>
        <v>0</v>
      </c>
      <c r="Z96" s="36">
        <v>0</v>
      </c>
      <c r="AA96" s="36">
        <v>0</v>
      </c>
      <c r="AB96" s="56">
        <v>0</v>
      </c>
      <c r="AC96" s="36">
        <v>0</v>
      </c>
      <c r="AD96" s="56">
        <f t="shared" ref="AD96:AD102" si="36">AG96</f>
        <v>0</v>
      </c>
      <c r="AE96" s="36">
        <v>0</v>
      </c>
      <c r="AF96" s="36">
        <v>0</v>
      </c>
      <c r="AG96" s="61"/>
      <c r="AH96" s="36">
        <v>0</v>
      </c>
      <c r="AI96" s="62">
        <f t="shared" ref="AI96:AI102" si="37">AL96</f>
        <v>0</v>
      </c>
      <c r="AJ96" s="36">
        <v>0</v>
      </c>
      <c r="AK96" s="36">
        <v>0</v>
      </c>
      <c r="AL96" s="36">
        <v>0</v>
      </c>
      <c r="AM96" s="36">
        <v>0</v>
      </c>
      <c r="AN96" s="36">
        <v>0</v>
      </c>
      <c r="AO96" s="36">
        <v>0</v>
      </c>
      <c r="AP96" s="36">
        <v>0</v>
      </c>
      <c r="AQ96" s="36">
        <v>0</v>
      </c>
      <c r="AR96" s="36">
        <v>0</v>
      </c>
      <c r="AS96" s="62">
        <f t="shared" ref="AS96:AS102" si="38">AV96</f>
        <v>0</v>
      </c>
      <c r="AT96" s="36">
        <v>0</v>
      </c>
      <c r="AU96" s="36">
        <v>0</v>
      </c>
      <c r="AV96" s="36">
        <v>0</v>
      </c>
      <c r="AW96" s="36">
        <v>0</v>
      </c>
      <c r="AX96" s="36">
        <v>0</v>
      </c>
      <c r="AY96" s="36">
        <v>0</v>
      </c>
      <c r="AZ96" s="36">
        <v>0</v>
      </c>
      <c r="BA96" s="36">
        <v>0</v>
      </c>
      <c r="BB96" s="36">
        <v>0</v>
      </c>
      <c r="BC96" s="61">
        <f t="shared" ref="BC96:BC102" si="39">BF96</f>
        <v>6.093064</v>
      </c>
      <c r="BD96" s="36">
        <v>0</v>
      </c>
      <c r="BE96" s="36">
        <v>0</v>
      </c>
      <c r="BF96" s="61">
        <f>T96</f>
        <v>6.093064</v>
      </c>
      <c r="BG96" s="36">
        <v>0</v>
      </c>
      <c r="BH96" s="36">
        <v>0</v>
      </c>
      <c r="BI96" s="36">
        <v>0</v>
      </c>
      <c r="BJ96" s="36">
        <v>0</v>
      </c>
      <c r="BK96" s="36">
        <v>0</v>
      </c>
      <c r="BL96" s="36">
        <v>0</v>
      </c>
      <c r="BM96" s="62">
        <f t="shared" ref="BM96:BM102" si="40">BP96</f>
        <v>0</v>
      </c>
      <c r="BN96" s="36">
        <v>0</v>
      </c>
      <c r="BO96" s="36">
        <v>0</v>
      </c>
      <c r="BP96" s="36">
        <v>0</v>
      </c>
      <c r="BQ96" s="36">
        <v>0</v>
      </c>
      <c r="BR96" s="36"/>
      <c r="BS96" s="36"/>
      <c r="BT96" s="36"/>
      <c r="BU96" s="36"/>
      <c r="BV96" s="36"/>
      <c r="BW96" s="62">
        <f t="shared" ref="BW96:BW102" si="41">BZ96</f>
        <v>0</v>
      </c>
      <c r="BX96" s="36">
        <v>0</v>
      </c>
      <c r="BY96" s="36">
        <v>0</v>
      </c>
      <c r="BZ96" s="36">
        <v>0</v>
      </c>
      <c r="CA96" s="36">
        <v>0</v>
      </c>
      <c r="CB96" s="36"/>
      <c r="CC96" s="36"/>
      <c r="CD96" s="36"/>
      <c r="CE96" s="36"/>
      <c r="CF96" s="36"/>
      <c r="CG96" s="62">
        <f t="shared" ref="CG96:CG102" si="42">CJ96</f>
        <v>0</v>
      </c>
      <c r="CH96" s="36">
        <v>0</v>
      </c>
      <c r="CI96" s="36">
        <v>0</v>
      </c>
      <c r="CJ96" s="36">
        <v>0</v>
      </c>
      <c r="CK96" s="36">
        <v>0</v>
      </c>
      <c r="CL96" s="36"/>
      <c r="CM96" s="36"/>
      <c r="CN96" s="36"/>
      <c r="CO96" s="36"/>
      <c r="CP96" s="36"/>
      <c r="CQ96" s="53">
        <f t="shared" ref="CQ96:CQ102" si="43">AI96+AS96+BC96+BM96+BW96+CG96</f>
        <v>6.093064</v>
      </c>
      <c r="CR96" s="62">
        <f t="shared" ref="CR96:CR102" si="44">AJ96+AT96+BD96+BN96+BX96+CH96</f>
        <v>0</v>
      </c>
      <c r="CS96" s="62">
        <f t="shared" ref="CS96:CS102" si="45">AK96+AU96+BE96+BO96+BY96+CI96</f>
        <v>0</v>
      </c>
      <c r="CT96" s="53">
        <f t="shared" ref="CT96:CT102" si="46">AL96+AV96+BF96+BP96+BZ96+CJ96</f>
        <v>6.093064</v>
      </c>
      <c r="CU96" s="62">
        <f t="shared" ref="CU96:CU102" si="47">AM96+AW96+BG96+BQ96+CA96+CK96</f>
        <v>0</v>
      </c>
      <c r="CV96" s="53">
        <f t="shared" ref="CV96:CV102" si="48">AN96+AX96+BH96+BM96+BW96+CG96</f>
        <v>0</v>
      </c>
      <c r="CW96" s="53">
        <f t="shared" ref="CW96:CW102" si="49">AO96+AY96+BI96+BN96+BX96+CH96</f>
        <v>0</v>
      </c>
      <c r="CX96" s="53">
        <f t="shared" ref="CX96:CX102" si="50">AP96+AZ96+BJ96+BO96+BY96+CI96</f>
        <v>0</v>
      </c>
      <c r="CY96" s="53">
        <f t="shared" ref="CY96:CY102" si="51">AQ96+BA96+BK96+BP96+BZ96+CJ96</f>
        <v>0</v>
      </c>
      <c r="CZ96" s="53">
        <f t="shared" ref="CZ96:CZ102" si="52">AR96+BB96+BL96+BQ96+CA96+CK96</f>
        <v>0</v>
      </c>
      <c r="DA96" s="57"/>
    </row>
    <row r="97" spans="1:105" s="1" customFormat="1" ht="45" customHeight="1" outlineLevel="1" x14ac:dyDescent="0.3">
      <c r="A97" s="27" t="s">
        <v>144</v>
      </c>
      <c r="B97" s="37" t="s">
        <v>203</v>
      </c>
      <c r="C97" s="60" t="s">
        <v>204</v>
      </c>
      <c r="D97" s="36" t="s">
        <v>89</v>
      </c>
      <c r="E97" s="36">
        <v>2024</v>
      </c>
      <c r="F97" s="36">
        <f t="shared" si="34"/>
        <v>2024</v>
      </c>
      <c r="G97" s="36">
        <v>0</v>
      </c>
      <c r="H97" s="61">
        <v>5.793342</v>
      </c>
      <c r="I97" s="36">
        <v>0</v>
      </c>
      <c r="J97" s="36" t="s">
        <v>89</v>
      </c>
      <c r="K97" s="61">
        <v>5.793342</v>
      </c>
      <c r="L97" s="36"/>
      <c r="M97" s="54"/>
      <c r="N97" s="36">
        <v>0</v>
      </c>
      <c r="O97" s="36">
        <v>0</v>
      </c>
      <c r="P97" s="36" t="s">
        <v>145</v>
      </c>
      <c r="Q97" s="61">
        <f>6982313.44511068/1000000*1.2</f>
        <v>8.3787761341328153</v>
      </c>
      <c r="R97" s="36" t="s">
        <v>145</v>
      </c>
      <c r="S97" s="53">
        <v>0</v>
      </c>
      <c r="T97" s="61">
        <f t="shared" si="32"/>
        <v>5.793342</v>
      </c>
      <c r="U97" s="53">
        <f t="shared" ref="U97:U102" si="53">K97</f>
        <v>5.793342</v>
      </c>
      <c r="V97" s="36">
        <v>0</v>
      </c>
      <c r="W97" s="36">
        <v>0</v>
      </c>
      <c r="X97" s="36"/>
      <c r="Y97" s="56">
        <f t="shared" si="35"/>
        <v>0</v>
      </c>
      <c r="Z97" s="36">
        <v>0</v>
      </c>
      <c r="AA97" s="36">
        <v>0</v>
      </c>
      <c r="AB97" s="56">
        <v>0</v>
      </c>
      <c r="AC97" s="36">
        <v>0</v>
      </c>
      <c r="AD97" s="56">
        <f t="shared" si="36"/>
        <v>0</v>
      </c>
      <c r="AE97" s="36">
        <v>0</v>
      </c>
      <c r="AF97" s="36">
        <v>0</v>
      </c>
      <c r="AG97" s="61"/>
      <c r="AH97" s="36">
        <v>0</v>
      </c>
      <c r="AI97" s="62">
        <f t="shared" si="37"/>
        <v>0</v>
      </c>
      <c r="AJ97" s="36">
        <v>0</v>
      </c>
      <c r="AK97" s="36">
        <v>0</v>
      </c>
      <c r="AL97" s="36">
        <v>0</v>
      </c>
      <c r="AM97" s="36">
        <v>0</v>
      </c>
      <c r="AN97" s="36">
        <v>0</v>
      </c>
      <c r="AO97" s="36">
        <v>0</v>
      </c>
      <c r="AP97" s="36">
        <v>0</v>
      </c>
      <c r="AQ97" s="36">
        <v>0</v>
      </c>
      <c r="AR97" s="36">
        <v>0</v>
      </c>
      <c r="AS97" s="62">
        <f t="shared" si="38"/>
        <v>0</v>
      </c>
      <c r="AT97" s="36">
        <v>0</v>
      </c>
      <c r="AU97" s="36">
        <v>0</v>
      </c>
      <c r="AV97" s="36">
        <v>0</v>
      </c>
      <c r="AW97" s="36">
        <v>0</v>
      </c>
      <c r="AX97" s="36">
        <v>0</v>
      </c>
      <c r="AY97" s="36">
        <v>0</v>
      </c>
      <c r="AZ97" s="36">
        <v>0</v>
      </c>
      <c r="BA97" s="36">
        <v>0</v>
      </c>
      <c r="BB97" s="36">
        <v>0</v>
      </c>
      <c r="BC97" s="62">
        <f t="shared" si="39"/>
        <v>0</v>
      </c>
      <c r="BD97" s="36">
        <v>0</v>
      </c>
      <c r="BE97" s="36">
        <v>0</v>
      </c>
      <c r="BF97" s="36">
        <v>0</v>
      </c>
      <c r="BG97" s="36">
        <v>0</v>
      </c>
      <c r="BH97" s="36">
        <v>0</v>
      </c>
      <c r="BI97" s="36">
        <v>0</v>
      </c>
      <c r="BJ97" s="36">
        <v>0</v>
      </c>
      <c r="BK97" s="36">
        <v>0</v>
      </c>
      <c r="BL97" s="36">
        <v>0</v>
      </c>
      <c r="BM97" s="61">
        <f t="shared" si="40"/>
        <v>5.793342</v>
      </c>
      <c r="BN97" s="36">
        <v>0</v>
      </c>
      <c r="BO97" s="36">
        <v>0</v>
      </c>
      <c r="BP97" s="61">
        <f>T97</f>
        <v>5.793342</v>
      </c>
      <c r="BQ97" s="36">
        <v>0</v>
      </c>
      <c r="BR97" s="36"/>
      <c r="BS97" s="36"/>
      <c r="BT97" s="36"/>
      <c r="BU97" s="36"/>
      <c r="BV97" s="36"/>
      <c r="BW97" s="62">
        <f t="shared" si="41"/>
        <v>0</v>
      </c>
      <c r="BX97" s="36">
        <v>0</v>
      </c>
      <c r="BY97" s="36">
        <v>0</v>
      </c>
      <c r="BZ97" s="36">
        <v>0</v>
      </c>
      <c r="CA97" s="36">
        <v>0</v>
      </c>
      <c r="CB97" s="36"/>
      <c r="CC97" s="36"/>
      <c r="CD97" s="36"/>
      <c r="CE97" s="36"/>
      <c r="CF97" s="36"/>
      <c r="CG97" s="62">
        <f t="shared" si="42"/>
        <v>0</v>
      </c>
      <c r="CH97" s="36">
        <v>0</v>
      </c>
      <c r="CI97" s="36">
        <v>0</v>
      </c>
      <c r="CJ97" s="36">
        <v>0</v>
      </c>
      <c r="CK97" s="36">
        <v>0</v>
      </c>
      <c r="CL97" s="36"/>
      <c r="CM97" s="36"/>
      <c r="CN97" s="36"/>
      <c r="CO97" s="36"/>
      <c r="CP97" s="36"/>
      <c r="CQ97" s="53">
        <f t="shared" si="43"/>
        <v>5.793342</v>
      </c>
      <c r="CR97" s="62">
        <f t="shared" si="44"/>
        <v>0</v>
      </c>
      <c r="CS97" s="62">
        <f t="shared" si="45"/>
        <v>0</v>
      </c>
      <c r="CT97" s="53">
        <f t="shared" si="46"/>
        <v>5.793342</v>
      </c>
      <c r="CU97" s="62">
        <f t="shared" si="47"/>
        <v>0</v>
      </c>
      <c r="CV97" s="53">
        <f t="shared" si="48"/>
        <v>5.793342</v>
      </c>
      <c r="CW97" s="53">
        <f t="shared" si="49"/>
        <v>0</v>
      </c>
      <c r="CX97" s="53">
        <f t="shared" si="50"/>
        <v>0</v>
      </c>
      <c r="CY97" s="53">
        <f t="shared" si="51"/>
        <v>5.793342</v>
      </c>
      <c r="CZ97" s="53">
        <f t="shared" si="52"/>
        <v>0</v>
      </c>
      <c r="DA97" s="57"/>
    </row>
    <row r="98" spans="1:105" s="1" customFormat="1" ht="48.6" customHeight="1" outlineLevel="1" x14ac:dyDescent="0.3">
      <c r="A98" s="27" t="s">
        <v>144</v>
      </c>
      <c r="B98" s="37" t="s">
        <v>205</v>
      </c>
      <c r="C98" s="60" t="s">
        <v>206</v>
      </c>
      <c r="D98" s="36" t="s">
        <v>89</v>
      </c>
      <c r="E98" s="36">
        <v>2026</v>
      </c>
      <c r="F98" s="36">
        <f t="shared" si="34"/>
        <v>2026</v>
      </c>
      <c r="G98" s="36">
        <v>2026</v>
      </c>
      <c r="H98" s="61">
        <v>4.109966</v>
      </c>
      <c r="I98" s="56">
        <v>0</v>
      </c>
      <c r="J98" s="36" t="s">
        <v>89</v>
      </c>
      <c r="K98" s="61">
        <v>4.109966</v>
      </c>
      <c r="L98" s="61"/>
      <c r="M98" s="54"/>
      <c r="N98" s="36">
        <v>0</v>
      </c>
      <c r="O98" s="36">
        <v>0</v>
      </c>
      <c r="P98" s="36" t="s">
        <v>145</v>
      </c>
      <c r="Q98" s="61">
        <v>4.1591750000000003</v>
      </c>
      <c r="R98" s="36" t="s">
        <v>145</v>
      </c>
      <c r="S98" s="61">
        <v>7.5376061858153385</v>
      </c>
      <c r="T98" s="61">
        <f t="shared" si="32"/>
        <v>4.109966</v>
      </c>
      <c r="U98" s="61">
        <f t="shared" si="53"/>
        <v>4.109966</v>
      </c>
      <c r="V98" s="36">
        <v>0</v>
      </c>
      <c r="W98" s="36">
        <v>0</v>
      </c>
      <c r="X98" s="36"/>
      <c r="Y98" s="56">
        <f>AB98</f>
        <v>0</v>
      </c>
      <c r="Z98" s="36">
        <v>0</v>
      </c>
      <c r="AA98" s="36">
        <v>0</v>
      </c>
      <c r="AB98" s="56">
        <v>0</v>
      </c>
      <c r="AC98" s="36">
        <v>0</v>
      </c>
      <c r="AD98" s="56">
        <f t="shared" si="36"/>
        <v>0</v>
      </c>
      <c r="AE98" s="36">
        <v>0</v>
      </c>
      <c r="AF98" s="36">
        <v>0</v>
      </c>
      <c r="AG98" s="61"/>
      <c r="AH98" s="36">
        <v>0</v>
      </c>
      <c r="AI98" s="62">
        <f t="shared" si="37"/>
        <v>0</v>
      </c>
      <c r="AJ98" s="36">
        <v>0</v>
      </c>
      <c r="AK98" s="36">
        <v>0</v>
      </c>
      <c r="AL98" s="36">
        <v>0</v>
      </c>
      <c r="AM98" s="36">
        <v>0</v>
      </c>
      <c r="AN98" s="36">
        <v>0</v>
      </c>
      <c r="AO98" s="36">
        <v>0</v>
      </c>
      <c r="AP98" s="36">
        <v>0</v>
      </c>
      <c r="AQ98" s="36">
        <v>0</v>
      </c>
      <c r="AR98" s="36">
        <v>0</v>
      </c>
      <c r="AS98" s="62">
        <f t="shared" si="38"/>
        <v>0</v>
      </c>
      <c r="AT98" s="36">
        <v>0</v>
      </c>
      <c r="AU98" s="36">
        <v>0</v>
      </c>
      <c r="AV98" s="36">
        <v>0</v>
      </c>
      <c r="AW98" s="36">
        <v>0</v>
      </c>
      <c r="AX98" s="36">
        <v>0</v>
      </c>
      <c r="AY98" s="36">
        <v>0</v>
      </c>
      <c r="AZ98" s="36">
        <v>0</v>
      </c>
      <c r="BA98" s="36">
        <v>0</v>
      </c>
      <c r="BB98" s="36">
        <v>0</v>
      </c>
      <c r="BC98" s="62">
        <f t="shared" si="39"/>
        <v>0</v>
      </c>
      <c r="BD98" s="36">
        <v>0</v>
      </c>
      <c r="BE98" s="36">
        <v>0</v>
      </c>
      <c r="BF98" s="36">
        <v>0</v>
      </c>
      <c r="BG98" s="36">
        <v>0</v>
      </c>
      <c r="BH98" s="36">
        <v>0</v>
      </c>
      <c r="BI98" s="36">
        <v>0</v>
      </c>
      <c r="BJ98" s="36">
        <v>0</v>
      </c>
      <c r="BK98" s="36">
        <v>0</v>
      </c>
      <c r="BL98" s="36">
        <v>0</v>
      </c>
      <c r="BM98" s="62">
        <f t="shared" si="40"/>
        <v>0</v>
      </c>
      <c r="BN98" s="36">
        <v>0</v>
      </c>
      <c r="BO98" s="36">
        <v>0</v>
      </c>
      <c r="BP98" s="36">
        <v>0</v>
      </c>
      <c r="BQ98" s="36">
        <v>0</v>
      </c>
      <c r="BR98" s="36"/>
      <c r="BS98" s="36"/>
      <c r="BT98" s="36"/>
      <c r="BU98" s="36"/>
      <c r="BV98" s="36"/>
      <c r="BW98" s="62">
        <f t="shared" si="41"/>
        <v>0</v>
      </c>
      <c r="BX98" s="62">
        <v>0</v>
      </c>
      <c r="BY98" s="62">
        <v>0</v>
      </c>
      <c r="BZ98" s="62">
        <v>0</v>
      </c>
      <c r="CA98" s="62">
        <v>0</v>
      </c>
      <c r="CB98" s="62"/>
      <c r="CC98" s="62"/>
      <c r="CD98" s="62"/>
      <c r="CE98" s="62"/>
      <c r="CF98" s="62"/>
      <c r="CG98" s="53">
        <f t="shared" si="42"/>
        <v>4.1100000000000003</v>
      </c>
      <c r="CH98" s="62">
        <v>0</v>
      </c>
      <c r="CI98" s="62">
        <v>0</v>
      </c>
      <c r="CJ98" s="53">
        <v>4.1100000000000003</v>
      </c>
      <c r="CK98" s="62">
        <v>0</v>
      </c>
      <c r="CL98" s="62"/>
      <c r="CM98" s="62"/>
      <c r="CN98" s="62"/>
      <c r="CO98" s="62"/>
      <c r="CP98" s="62"/>
      <c r="CQ98" s="53">
        <f t="shared" si="43"/>
        <v>4.1100000000000003</v>
      </c>
      <c r="CR98" s="62">
        <f t="shared" si="44"/>
        <v>0</v>
      </c>
      <c r="CS98" s="62">
        <f t="shared" si="45"/>
        <v>0</v>
      </c>
      <c r="CT98" s="53">
        <f t="shared" si="46"/>
        <v>4.1100000000000003</v>
      </c>
      <c r="CU98" s="62">
        <f t="shared" si="47"/>
        <v>0</v>
      </c>
      <c r="CV98" s="53">
        <f t="shared" si="48"/>
        <v>4.1100000000000003</v>
      </c>
      <c r="CW98" s="53">
        <f t="shared" si="49"/>
        <v>0</v>
      </c>
      <c r="CX98" s="53">
        <f t="shared" si="50"/>
        <v>0</v>
      </c>
      <c r="CY98" s="53">
        <f t="shared" si="51"/>
        <v>4.1100000000000003</v>
      </c>
      <c r="CZ98" s="53">
        <f t="shared" si="52"/>
        <v>0</v>
      </c>
      <c r="DA98" s="57"/>
    </row>
    <row r="99" spans="1:105" s="1" customFormat="1" ht="53.4" customHeight="1" outlineLevel="1" x14ac:dyDescent="0.3">
      <c r="A99" s="27" t="s">
        <v>144</v>
      </c>
      <c r="B99" s="37" t="s">
        <v>207</v>
      </c>
      <c r="C99" s="60" t="s">
        <v>208</v>
      </c>
      <c r="D99" s="36" t="s">
        <v>89</v>
      </c>
      <c r="E99" s="36">
        <v>2026</v>
      </c>
      <c r="F99" s="36">
        <f t="shared" si="34"/>
        <v>2026</v>
      </c>
      <c r="G99" s="36">
        <v>2026</v>
      </c>
      <c r="H99" s="61">
        <v>4.4349400000000001</v>
      </c>
      <c r="I99" s="56">
        <v>0</v>
      </c>
      <c r="J99" s="36" t="s">
        <v>89</v>
      </c>
      <c r="K99" s="61">
        <v>4.4349400000000001</v>
      </c>
      <c r="L99" s="61"/>
      <c r="M99" s="54"/>
      <c r="N99" s="36">
        <v>0</v>
      </c>
      <c r="O99" s="36">
        <v>0</v>
      </c>
      <c r="P99" s="36" t="s">
        <v>145</v>
      </c>
      <c r="Q99" s="61">
        <v>4.4880000000000004</v>
      </c>
      <c r="R99" s="36" t="s">
        <v>145</v>
      </c>
      <c r="S99" s="61">
        <v>8.1975728139311066</v>
      </c>
      <c r="T99" s="61">
        <f t="shared" si="32"/>
        <v>4.4349400000000001</v>
      </c>
      <c r="U99" s="61">
        <f t="shared" si="53"/>
        <v>4.4349400000000001</v>
      </c>
      <c r="V99" s="36">
        <v>0</v>
      </c>
      <c r="W99" s="36">
        <v>0</v>
      </c>
      <c r="X99" s="36"/>
      <c r="Y99" s="56">
        <f t="shared" si="35"/>
        <v>0</v>
      </c>
      <c r="Z99" s="36">
        <v>0</v>
      </c>
      <c r="AA99" s="36">
        <v>0</v>
      </c>
      <c r="AB99" s="56">
        <v>0</v>
      </c>
      <c r="AC99" s="36">
        <v>0</v>
      </c>
      <c r="AD99" s="36">
        <f t="shared" si="36"/>
        <v>0</v>
      </c>
      <c r="AE99" s="36">
        <v>0</v>
      </c>
      <c r="AF99" s="36">
        <v>0</v>
      </c>
      <c r="AG99" s="61"/>
      <c r="AH99" s="36">
        <v>0</v>
      </c>
      <c r="AI99" s="62">
        <f t="shared" si="37"/>
        <v>0</v>
      </c>
      <c r="AJ99" s="36">
        <v>0</v>
      </c>
      <c r="AK99" s="36">
        <v>0</v>
      </c>
      <c r="AL99" s="36">
        <v>0</v>
      </c>
      <c r="AM99" s="36">
        <v>0</v>
      </c>
      <c r="AN99" s="36">
        <v>0</v>
      </c>
      <c r="AO99" s="36">
        <v>0</v>
      </c>
      <c r="AP99" s="36">
        <v>0</v>
      </c>
      <c r="AQ99" s="36">
        <v>0</v>
      </c>
      <c r="AR99" s="36">
        <v>0</v>
      </c>
      <c r="AS99" s="62">
        <f t="shared" si="38"/>
        <v>0</v>
      </c>
      <c r="AT99" s="36">
        <v>0</v>
      </c>
      <c r="AU99" s="36">
        <v>0</v>
      </c>
      <c r="AV99" s="36">
        <v>0</v>
      </c>
      <c r="AW99" s="36">
        <v>0</v>
      </c>
      <c r="AX99" s="36">
        <v>0</v>
      </c>
      <c r="AY99" s="36">
        <v>0</v>
      </c>
      <c r="AZ99" s="36">
        <v>0</v>
      </c>
      <c r="BA99" s="36">
        <v>0</v>
      </c>
      <c r="BB99" s="36">
        <v>0</v>
      </c>
      <c r="BC99" s="62">
        <f t="shared" si="39"/>
        <v>0</v>
      </c>
      <c r="BD99" s="36">
        <v>0</v>
      </c>
      <c r="BE99" s="36">
        <v>0</v>
      </c>
      <c r="BF99" s="36">
        <v>0</v>
      </c>
      <c r="BG99" s="36">
        <v>0</v>
      </c>
      <c r="BH99" s="36">
        <v>0</v>
      </c>
      <c r="BI99" s="36">
        <v>0</v>
      </c>
      <c r="BJ99" s="36">
        <v>0</v>
      </c>
      <c r="BK99" s="36">
        <v>0</v>
      </c>
      <c r="BL99" s="36">
        <v>0</v>
      </c>
      <c r="BM99" s="62">
        <f t="shared" si="40"/>
        <v>0</v>
      </c>
      <c r="BN99" s="36">
        <v>0</v>
      </c>
      <c r="BO99" s="36">
        <v>0</v>
      </c>
      <c r="BP99" s="36">
        <v>0</v>
      </c>
      <c r="BQ99" s="36">
        <v>0</v>
      </c>
      <c r="BR99" s="36"/>
      <c r="BS99" s="36"/>
      <c r="BT99" s="36"/>
      <c r="BU99" s="36"/>
      <c r="BV99" s="36"/>
      <c r="BW99" s="62">
        <f t="shared" si="41"/>
        <v>0</v>
      </c>
      <c r="BX99" s="62">
        <v>0</v>
      </c>
      <c r="BY99" s="62">
        <v>0</v>
      </c>
      <c r="BZ99" s="62">
        <v>0</v>
      </c>
      <c r="CA99" s="62">
        <v>0</v>
      </c>
      <c r="CB99" s="62"/>
      <c r="CC99" s="62"/>
      <c r="CD99" s="62"/>
      <c r="CE99" s="62"/>
      <c r="CF99" s="62"/>
      <c r="CG99" s="53">
        <f t="shared" si="42"/>
        <v>4.4349999999999996</v>
      </c>
      <c r="CH99" s="62">
        <v>0</v>
      </c>
      <c r="CI99" s="62">
        <v>0</v>
      </c>
      <c r="CJ99" s="53">
        <v>4.4349999999999996</v>
      </c>
      <c r="CK99" s="62">
        <v>0</v>
      </c>
      <c r="CL99" s="62"/>
      <c r="CM99" s="62"/>
      <c r="CN99" s="62"/>
      <c r="CO99" s="62"/>
      <c r="CP99" s="62"/>
      <c r="CQ99" s="53">
        <f t="shared" si="43"/>
        <v>4.4349999999999996</v>
      </c>
      <c r="CR99" s="62">
        <f t="shared" si="44"/>
        <v>0</v>
      </c>
      <c r="CS99" s="62">
        <f t="shared" si="45"/>
        <v>0</v>
      </c>
      <c r="CT99" s="53">
        <f t="shared" si="46"/>
        <v>4.4349999999999996</v>
      </c>
      <c r="CU99" s="62">
        <f t="shared" si="47"/>
        <v>0</v>
      </c>
      <c r="CV99" s="53">
        <f t="shared" si="48"/>
        <v>4.4349999999999996</v>
      </c>
      <c r="CW99" s="53">
        <f t="shared" si="49"/>
        <v>0</v>
      </c>
      <c r="CX99" s="53">
        <f t="shared" si="50"/>
        <v>0</v>
      </c>
      <c r="CY99" s="53">
        <f t="shared" si="51"/>
        <v>4.4349999999999996</v>
      </c>
      <c r="CZ99" s="53">
        <f t="shared" si="52"/>
        <v>0</v>
      </c>
      <c r="DA99" s="57"/>
    </row>
    <row r="100" spans="1:105" s="1" customFormat="1" ht="52.95" customHeight="1" outlineLevel="1" x14ac:dyDescent="0.3">
      <c r="A100" s="27" t="s">
        <v>144</v>
      </c>
      <c r="B100" s="37" t="s">
        <v>209</v>
      </c>
      <c r="C100" s="60" t="s">
        <v>210</v>
      </c>
      <c r="D100" s="63" t="s">
        <v>89</v>
      </c>
      <c r="E100" s="36">
        <v>2026</v>
      </c>
      <c r="F100" s="36">
        <f t="shared" si="34"/>
        <v>2026</v>
      </c>
      <c r="G100" s="36">
        <v>2026</v>
      </c>
      <c r="H100" s="61">
        <v>10.399171000000001</v>
      </c>
      <c r="I100" s="36">
        <v>0</v>
      </c>
      <c r="J100" s="36" t="s">
        <v>89</v>
      </c>
      <c r="K100" s="61">
        <v>10.399171000000001</v>
      </c>
      <c r="L100" s="36"/>
      <c r="M100" s="54"/>
      <c r="N100" s="36">
        <v>0</v>
      </c>
      <c r="O100" s="36">
        <v>0</v>
      </c>
      <c r="P100" s="36" t="s">
        <v>145</v>
      </c>
      <c r="Q100" s="61">
        <v>10.52399</v>
      </c>
      <c r="R100" s="36" t="s">
        <v>145</v>
      </c>
      <c r="S100" s="61">
        <v>20.353411709414118</v>
      </c>
      <c r="T100" s="61">
        <f t="shared" si="32"/>
        <v>10.399171000000001</v>
      </c>
      <c r="U100" s="61">
        <f t="shared" si="53"/>
        <v>10.399171000000001</v>
      </c>
      <c r="V100" s="36">
        <v>0</v>
      </c>
      <c r="W100" s="36">
        <v>0</v>
      </c>
      <c r="X100" s="36"/>
      <c r="Y100" s="56">
        <f t="shared" si="35"/>
        <v>0</v>
      </c>
      <c r="Z100" s="36">
        <v>0</v>
      </c>
      <c r="AA100" s="36">
        <v>0</v>
      </c>
      <c r="AB100" s="56">
        <v>0</v>
      </c>
      <c r="AC100" s="36">
        <v>0</v>
      </c>
      <c r="AD100" s="36">
        <f t="shared" si="36"/>
        <v>0</v>
      </c>
      <c r="AE100" s="36">
        <v>0</v>
      </c>
      <c r="AF100" s="36">
        <v>0</v>
      </c>
      <c r="AG100" s="61"/>
      <c r="AH100" s="36">
        <v>0</v>
      </c>
      <c r="AI100" s="62">
        <f t="shared" si="37"/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62">
        <f t="shared" si="38"/>
        <v>0</v>
      </c>
      <c r="AT100" s="36">
        <v>0</v>
      </c>
      <c r="AU100" s="36">
        <v>0</v>
      </c>
      <c r="AV100" s="36">
        <v>0</v>
      </c>
      <c r="AW100" s="36">
        <v>0</v>
      </c>
      <c r="AX100" s="36">
        <v>0</v>
      </c>
      <c r="AY100" s="36">
        <v>0</v>
      </c>
      <c r="AZ100" s="36">
        <v>0</v>
      </c>
      <c r="BA100" s="36">
        <v>0</v>
      </c>
      <c r="BB100" s="36">
        <v>0</v>
      </c>
      <c r="BC100" s="62">
        <f t="shared" si="39"/>
        <v>0</v>
      </c>
      <c r="BD100" s="36">
        <v>0</v>
      </c>
      <c r="BE100" s="36">
        <v>0</v>
      </c>
      <c r="BF100" s="36">
        <v>0</v>
      </c>
      <c r="BG100" s="36">
        <v>0</v>
      </c>
      <c r="BH100" s="36">
        <v>0</v>
      </c>
      <c r="BI100" s="36">
        <v>0</v>
      </c>
      <c r="BJ100" s="36">
        <v>0</v>
      </c>
      <c r="BK100" s="36">
        <v>0</v>
      </c>
      <c r="BL100" s="36">
        <v>0</v>
      </c>
      <c r="BM100" s="62">
        <f t="shared" si="40"/>
        <v>0</v>
      </c>
      <c r="BN100" s="36">
        <v>0</v>
      </c>
      <c r="BO100" s="36">
        <v>0</v>
      </c>
      <c r="BP100" s="36">
        <v>0</v>
      </c>
      <c r="BQ100" s="36">
        <v>0</v>
      </c>
      <c r="BR100" s="36"/>
      <c r="BS100" s="36"/>
      <c r="BT100" s="36"/>
      <c r="BU100" s="36"/>
      <c r="BV100" s="36"/>
      <c r="BW100" s="62">
        <f t="shared" si="41"/>
        <v>0</v>
      </c>
      <c r="BX100" s="62">
        <v>0</v>
      </c>
      <c r="BY100" s="62">
        <v>0</v>
      </c>
      <c r="BZ100" s="62">
        <v>0</v>
      </c>
      <c r="CA100" s="62">
        <v>0</v>
      </c>
      <c r="CB100" s="62"/>
      <c r="CC100" s="62"/>
      <c r="CD100" s="62"/>
      <c r="CE100" s="62"/>
      <c r="CF100" s="62"/>
      <c r="CG100" s="53">
        <f t="shared" si="42"/>
        <v>10.398999999999999</v>
      </c>
      <c r="CH100" s="62">
        <v>0</v>
      </c>
      <c r="CI100" s="62">
        <v>0</v>
      </c>
      <c r="CJ100" s="53">
        <v>10.398999999999999</v>
      </c>
      <c r="CK100" s="62">
        <v>0</v>
      </c>
      <c r="CL100" s="62"/>
      <c r="CM100" s="62"/>
      <c r="CN100" s="62"/>
      <c r="CO100" s="62"/>
      <c r="CP100" s="62"/>
      <c r="CQ100" s="53">
        <f t="shared" si="43"/>
        <v>10.398999999999999</v>
      </c>
      <c r="CR100" s="62">
        <f t="shared" si="44"/>
        <v>0</v>
      </c>
      <c r="CS100" s="62">
        <f t="shared" si="45"/>
        <v>0</v>
      </c>
      <c r="CT100" s="53">
        <f t="shared" si="46"/>
        <v>10.398999999999999</v>
      </c>
      <c r="CU100" s="62">
        <f t="shared" si="47"/>
        <v>0</v>
      </c>
      <c r="CV100" s="53">
        <f t="shared" si="48"/>
        <v>10.398999999999999</v>
      </c>
      <c r="CW100" s="53">
        <f t="shared" si="49"/>
        <v>0</v>
      </c>
      <c r="CX100" s="53">
        <f t="shared" si="50"/>
        <v>0</v>
      </c>
      <c r="CY100" s="53">
        <f t="shared" si="51"/>
        <v>10.398999999999999</v>
      </c>
      <c r="CZ100" s="53">
        <f t="shared" si="52"/>
        <v>0</v>
      </c>
      <c r="DA100" s="57"/>
    </row>
    <row r="101" spans="1:105" ht="51.6" customHeight="1" outlineLevel="1" x14ac:dyDescent="0.3">
      <c r="A101" s="27" t="s">
        <v>144</v>
      </c>
      <c r="B101" s="37" t="s">
        <v>211</v>
      </c>
      <c r="C101" s="60" t="s">
        <v>212</v>
      </c>
      <c r="D101" s="36" t="s">
        <v>89</v>
      </c>
      <c r="E101" s="36">
        <v>2026</v>
      </c>
      <c r="F101" s="36">
        <f t="shared" si="34"/>
        <v>2026</v>
      </c>
      <c r="G101" s="36">
        <v>2026</v>
      </c>
      <c r="H101" s="61">
        <v>2.5997919999999999</v>
      </c>
      <c r="I101" s="30">
        <v>0</v>
      </c>
      <c r="J101" s="36" t="s">
        <v>89</v>
      </c>
      <c r="K101" s="34">
        <v>2.5997919999999999</v>
      </c>
      <c r="L101" s="34"/>
      <c r="M101" s="54"/>
      <c r="N101" s="36">
        <v>0</v>
      </c>
      <c r="O101" s="56">
        <v>0</v>
      </c>
      <c r="P101" s="36" t="s">
        <v>145</v>
      </c>
      <c r="Q101" s="61">
        <v>2.6309999999999998</v>
      </c>
      <c r="R101" s="36" t="s">
        <v>145</v>
      </c>
      <c r="S101" s="61">
        <v>4.7900958865418923</v>
      </c>
      <c r="T101" s="61">
        <f t="shared" si="32"/>
        <v>2.5997919999999999</v>
      </c>
      <c r="U101" s="61">
        <f t="shared" si="53"/>
        <v>2.5997919999999999</v>
      </c>
      <c r="V101" s="36">
        <v>0</v>
      </c>
      <c r="W101" s="36">
        <v>0</v>
      </c>
      <c r="X101" s="61"/>
      <c r="Y101" s="56">
        <f t="shared" si="35"/>
        <v>0</v>
      </c>
      <c r="Z101" s="36">
        <v>0</v>
      </c>
      <c r="AA101" s="36">
        <v>0</v>
      </c>
      <c r="AB101" s="56">
        <v>0</v>
      </c>
      <c r="AC101" s="36">
        <v>0</v>
      </c>
      <c r="AD101" s="36">
        <f t="shared" si="36"/>
        <v>0</v>
      </c>
      <c r="AE101" s="36">
        <v>0</v>
      </c>
      <c r="AF101" s="36">
        <v>0</v>
      </c>
      <c r="AG101" s="61"/>
      <c r="AH101" s="36">
        <v>0</v>
      </c>
      <c r="AI101" s="62">
        <f t="shared" si="37"/>
        <v>0</v>
      </c>
      <c r="AJ101" s="36">
        <v>0</v>
      </c>
      <c r="AK101" s="36">
        <v>0</v>
      </c>
      <c r="AL101" s="36">
        <v>0</v>
      </c>
      <c r="AM101" s="36">
        <v>0</v>
      </c>
      <c r="AN101" s="56">
        <f>AQ101</f>
        <v>0</v>
      </c>
      <c r="AO101" s="36">
        <v>0</v>
      </c>
      <c r="AP101" s="36">
        <v>0</v>
      </c>
      <c r="AQ101" s="56">
        <v>0</v>
      </c>
      <c r="AR101" s="29">
        <v>0</v>
      </c>
      <c r="AS101" s="62">
        <f t="shared" si="38"/>
        <v>0</v>
      </c>
      <c r="AT101" s="36">
        <v>0</v>
      </c>
      <c r="AU101" s="36">
        <v>0</v>
      </c>
      <c r="AV101" s="36">
        <v>0</v>
      </c>
      <c r="AW101" s="36">
        <v>0</v>
      </c>
      <c r="AX101" s="36">
        <v>0</v>
      </c>
      <c r="AY101" s="36">
        <v>0</v>
      </c>
      <c r="AZ101" s="36">
        <v>0</v>
      </c>
      <c r="BA101" s="36">
        <v>0</v>
      </c>
      <c r="BB101" s="36">
        <v>0</v>
      </c>
      <c r="BC101" s="62">
        <f t="shared" si="39"/>
        <v>0</v>
      </c>
      <c r="BD101" s="36">
        <v>0</v>
      </c>
      <c r="BE101" s="36">
        <v>0</v>
      </c>
      <c r="BF101" s="29">
        <v>0</v>
      </c>
      <c r="BG101" s="36">
        <v>0</v>
      </c>
      <c r="BH101" s="36">
        <v>0</v>
      </c>
      <c r="BI101" s="36">
        <v>0</v>
      </c>
      <c r="BJ101" s="36">
        <v>0</v>
      </c>
      <c r="BK101" s="36">
        <v>0</v>
      </c>
      <c r="BL101" s="36">
        <v>0</v>
      </c>
      <c r="BM101" s="62">
        <f t="shared" si="40"/>
        <v>0</v>
      </c>
      <c r="BN101" s="36">
        <v>0</v>
      </c>
      <c r="BO101" s="36">
        <v>0</v>
      </c>
      <c r="BP101" s="36">
        <v>0</v>
      </c>
      <c r="BQ101" s="36">
        <v>0</v>
      </c>
      <c r="BR101" s="29"/>
      <c r="BS101" s="29"/>
      <c r="BT101" s="29"/>
      <c r="BU101" s="29"/>
      <c r="BV101" s="29"/>
      <c r="BW101" s="62">
        <f t="shared" si="41"/>
        <v>0</v>
      </c>
      <c r="BX101" s="62">
        <v>0</v>
      </c>
      <c r="BY101" s="62">
        <v>0</v>
      </c>
      <c r="BZ101" s="62">
        <v>0</v>
      </c>
      <c r="CA101" s="62">
        <v>0</v>
      </c>
      <c r="CB101" s="31"/>
      <c r="CC101" s="31"/>
      <c r="CD101" s="31"/>
      <c r="CE101" s="31"/>
      <c r="CF101" s="31"/>
      <c r="CG101" s="53">
        <f t="shared" si="42"/>
        <v>2.6</v>
      </c>
      <c r="CH101" s="62">
        <v>0</v>
      </c>
      <c r="CI101" s="62">
        <v>0</v>
      </c>
      <c r="CJ101" s="53">
        <v>2.6</v>
      </c>
      <c r="CK101" s="62">
        <v>0</v>
      </c>
      <c r="CL101" s="31"/>
      <c r="CM101" s="31"/>
      <c r="CN101" s="31"/>
      <c r="CO101" s="31"/>
      <c r="CP101" s="31"/>
      <c r="CQ101" s="53">
        <f t="shared" si="43"/>
        <v>2.6</v>
      </c>
      <c r="CR101" s="62">
        <f t="shared" si="44"/>
        <v>0</v>
      </c>
      <c r="CS101" s="62">
        <f t="shared" si="45"/>
        <v>0</v>
      </c>
      <c r="CT101" s="53">
        <f t="shared" si="46"/>
        <v>2.6</v>
      </c>
      <c r="CU101" s="62">
        <f t="shared" si="47"/>
        <v>0</v>
      </c>
      <c r="CV101" s="53">
        <f t="shared" si="48"/>
        <v>2.6</v>
      </c>
      <c r="CW101" s="53">
        <f t="shared" si="49"/>
        <v>0</v>
      </c>
      <c r="CX101" s="53">
        <f t="shared" si="50"/>
        <v>0</v>
      </c>
      <c r="CY101" s="53">
        <f t="shared" si="51"/>
        <v>2.6</v>
      </c>
      <c r="CZ101" s="53">
        <f t="shared" si="52"/>
        <v>0</v>
      </c>
      <c r="DA101" s="32"/>
    </row>
    <row r="102" spans="1:105" ht="51.6" customHeight="1" outlineLevel="1" x14ac:dyDescent="0.3">
      <c r="A102" s="27" t="s">
        <v>144</v>
      </c>
      <c r="B102" s="37" t="s">
        <v>213</v>
      </c>
      <c r="C102" s="60" t="s">
        <v>214</v>
      </c>
      <c r="D102" s="36" t="s">
        <v>89</v>
      </c>
      <c r="E102" s="36">
        <v>2026</v>
      </c>
      <c r="F102" s="36">
        <f t="shared" si="34"/>
        <v>2026</v>
      </c>
      <c r="G102" s="36">
        <v>2026</v>
      </c>
      <c r="H102" s="61">
        <v>3.2115079999999998</v>
      </c>
      <c r="I102" s="30">
        <v>0</v>
      </c>
      <c r="J102" s="36" t="s">
        <v>89</v>
      </c>
      <c r="K102" s="34">
        <v>3.2115079999999998</v>
      </c>
      <c r="L102" s="34"/>
      <c r="M102" s="54"/>
      <c r="N102" s="36">
        <v>0</v>
      </c>
      <c r="O102" s="56">
        <v>0</v>
      </c>
      <c r="P102" s="36" t="s">
        <v>145</v>
      </c>
      <c r="Q102" s="61">
        <v>3.2499600000000002</v>
      </c>
      <c r="R102" s="36" t="s">
        <v>145</v>
      </c>
      <c r="S102" s="61">
        <v>5.8662631039733553</v>
      </c>
      <c r="T102" s="61">
        <f t="shared" si="32"/>
        <v>3.2115079999999998</v>
      </c>
      <c r="U102" s="61">
        <f t="shared" si="53"/>
        <v>3.2115079999999998</v>
      </c>
      <c r="V102" s="36">
        <v>0</v>
      </c>
      <c r="W102" s="36">
        <v>0</v>
      </c>
      <c r="X102" s="61"/>
      <c r="Y102" s="56">
        <f>AB102</f>
        <v>0</v>
      </c>
      <c r="Z102" s="36">
        <v>0</v>
      </c>
      <c r="AA102" s="36">
        <v>0</v>
      </c>
      <c r="AB102" s="56">
        <v>0</v>
      </c>
      <c r="AC102" s="36">
        <v>0</v>
      </c>
      <c r="AD102" s="36">
        <f t="shared" si="36"/>
        <v>0</v>
      </c>
      <c r="AE102" s="36">
        <v>0</v>
      </c>
      <c r="AF102" s="36">
        <v>0</v>
      </c>
      <c r="AG102" s="61"/>
      <c r="AH102" s="36">
        <v>0</v>
      </c>
      <c r="AI102" s="62">
        <f t="shared" si="37"/>
        <v>0</v>
      </c>
      <c r="AJ102" s="36">
        <v>0</v>
      </c>
      <c r="AK102" s="36">
        <v>0</v>
      </c>
      <c r="AL102" s="36">
        <v>0</v>
      </c>
      <c r="AM102" s="36">
        <v>0</v>
      </c>
      <c r="AN102" s="56">
        <f>AQ102</f>
        <v>0</v>
      </c>
      <c r="AO102" s="36">
        <v>0</v>
      </c>
      <c r="AP102" s="36">
        <v>0</v>
      </c>
      <c r="AQ102" s="56">
        <v>0</v>
      </c>
      <c r="AR102" s="29">
        <v>0</v>
      </c>
      <c r="AS102" s="62">
        <f t="shared" si="38"/>
        <v>0</v>
      </c>
      <c r="AT102" s="36">
        <v>0</v>
      </c>
      <c r="AU102" s="36">
        <v>0</v>
      </c>
      <c r="AV102" s="36">
        <v>0</v>
      </c>
      <c r="AW102" s="36">
        <v>0</v>
      </c>
      <c r="AX102" s="36">
        <v>0</v>
      </c>
      <c r="AY102" s="36">
        <v>0</v>
      </c>
      <c r="AZ102" s="36">
        <v>0</v>
      </c>
      <c r="BA102" s="36">
        <v>0</v>
      </c>
      <c r="BB102" s="36">
        <v>0</v>
      </c>
      <c r="BC102" s="62">
        <f t="shared" si="39"/>
        <v>0</v>
      </c>
      <c r="BD102" s="36">
        <v>0</v>
      </c>
      <c r="BE102" s="36">
        <v>0</v>
      </c>
      <c r="BF102" s="29">
        <v>0</v>
      </c>
      <c r="BG102" s="36">
        <v>0</v>
      </c>
      <c r="BH102" s="36">
        <v>0</v>
      </c>
      <c r="BI102" s="36">
        <v>0</v>
      </c>
      <c r="BJ102" s="36">
        <v>0</v>
      </c>
      <c r="BK102" s="36">
        <v>0</v>
      </c>
      <c r="BL102" s="36">
        <v>0</v>
      </c>
      <c r="BM102" s="62">
        <f t="shared" si="40"/>
        <v>0</v>
      </c>
      <c r="BN102" s="36">
        <v>0</v>
      </c>
      <c r="BO102" s="36">
        <v>0</v>
      </c>
      <c r="BP102" s="36">
        <v>0</v>
      </c>
      <c r="BQ102" s="36">
        <v>0</v>
      </c>
      <c r="BR102" s="29"/>
      <c r="BS102" s="29"/>
      <c r="BT102" s="29"/>
      <c r="BU102" s="29"/>
      <c r="BV102" s="29"/>
      <c r="BW102" s="62">
        <f t="shared" si="41"/>
        <v>0</v>
      </c>
      <c r="BX102" s="62">
        <v>0</v>
      </c>
      <c r="BY102" s="62">
        <v>0</v>
      </c>
      <c r="BZ102" s="62">
        <v>0</v>
      </c>
      <c r="CA102" s="62">
        <v>0</v>
      </c>
      <c r="CB102" s="31"/>
      <c r="CC102" s="31"/>
      <c r="CD102" s="31"/>
      <c r="CE102" s="31"/>
      <c r="CF102" s="31"/>
      <c r="CG102" s="53">
        <f t="shared" si="42"/>
        <v>3.2120000000000002</v>
      </c>
      <c r="CH102" s="62">
        <v>0</v>
      </c>
      <c r="CI102" s="62">
        <v>0</v>
      </c>
      <c r="CJ102" s="53">
        <v>3.2120000000000002</v>
      </c>
      <c r="CK102" s="62">
        <v>0</v>
      </c>
      <c r="CL102" s="31"/>
      <c r="CM102" s="31"/>
      <c r="CN102" s="31"/>
      <c r="CO102" s="31"/>
      <c r="CP102" s="31"/>
      <c r="CQ102" s="53">
        <f t="shared" si="43"/>
        <v>3.2120000000000002</v>
      </c>
      <c r="CR102" s="62">
        <f t="shared" si="44"/>
        <v>0</v>
      </c>
      <c r="CS102" s="62">
        <f t="shared" si="45"/>
        <v>0</v>
      </c>
      <c r="CT102" s="53">
        <f t="shared" si="46"/>
        <v>3.2120000000000002</v>
      </c>
      <c r="CU102" s="62">
        <f t="shared" si="47"/>
        <v>0</v>
      </c>
      <c r="CV102" s="53">
        <f t="shared" si="48"/>
        <v>3.2120000000000002</v>
      </c>
      <c r="CW102" s="53">
        <f t="shared" si="49"/>
        <v>0</v>
      </c>
      <c r="CX102" s="53">
        <f t="shared" si="50"/>
        <v>0</v>
      </c>
      <c r="CY102" s="53">
        <f t="shared" si="51"/>
        <v>3.2120000000000002</v>
      </c>
      <c r="CZ102" s="53">
        <f t="shared" si="52"/>
        <v>0</v>
      </c>
      <c r="DA102" s="32"/>
    </row>
    <row r="103" spans="1:105" ht="37.200000000000003" customHeight="1" collapsed="1" x14ac:dyDescent="0.3">
      <c r="A103" s="45" t="s">
        <v>146</v>
      </c>
      <c r="B103" s="46" t="s">
        <v>147</v>
      </c>
      <c r="C103" s="47" t="s">
        <v>88</v>
      </c>
      <c r="D103" s="47"/>
      <c r="E103" s="47"/>
      <c r="F103" s="47"/>
      <c r="G103" s="47"/>
      <c r="H103" s="47">
        <f>SUM(H104:H106)</f>
        <v>0</v>
      </c>
      <c r="I103" s="47">
        <f t="shared" ref="I103:CX103" si="54">SUM(I104:I106)</f>
        <v>0</v>
      </c>
      <c r="J103" s="47" t="s">
        <v>89</v>
      </c>
      <c r="K103" s="47">
        <f t="shared" si="54"/>
        <v>0</v>
      </c>
      <c r="L103" s="47">
        <f t="shared" si="54"/>
        <v>0</v>
      </c>
      <c r="M103" s="47" t="s">
        <v>89</v>
      </c>
      <c r="N103" s="47">
        <f t="shared" si="54"/>
        <v>0</v>
      </c>
      <c r="O103" s="47">
        <f t="shared" si="54"/>
        <v>0</v>
      </c>
      <c r="P103" s="47">
        <f t="shared" si="54"/>
        <v>0</v>
      </c>
      <c r="Q103" s="47">
        <f t="shared" si="54"/>
        <v>0</v>
      </c>
      <c r="R103" s="47">
        <f t="shared" si="54"/>
        <v>0</v>
      </c>
      <c r="S103" s="47">
        <f t="shared" si="54"/>
        <v>0</v>
      </c>
      <c r="T103" s="47">
        <f t="shared" si="54"/>
        <v>0</v>
      </c>
      <c r="U103" s="47">
        <f t="shared" si="54"/>
        <v>0</v>
      </c>
      <c r="V103" s="47">
        <f t="shared" si="54"/>
        <v>0</v>
      </c>
      <c r="W103" s="47">
        <f t="shared" si="54"/>
        <v>0</v>
      </c>
      <c r="X103" s="47">
        <f t="shared" si="54"/>
        <v>0</v>
      </c>
      <c r="Y103" s="47">
        <f t="shared" si="54"/>
        <v>0</v>
      </c>
      <c r="Z103" s="47">
        <f t="shared" si="54"/>
        <v>0</v>
      </c>
      <c r="AA103" s="47">
        <f t="shared" si="54"/>
        <v>0</v>
      </c>
      <c r="AB103" s="47">
        <f t="shared" si="54"/>
        <v>0</v>
      </c>
      <c r="AC103" s="47">
        <f t="shared" si="54"/>
        <v>0</v>
      </c>
      <c r="AD103" s="47">
        <f t="shared" si="54"/>
        <v>0</v>
      </c>
      <c r="AE103" s="47">
        <f t="shared" si="54"/>
        <v>0</v>
      </c>
      <c r="AF103" s="47">
        <f t="shared" si="54"/>
        <v>0</v>
      </c>
      <c r="AG103" s="47">
        <f t="shared" si="54"/>
        <v>0</v>
      </c>
      <c r="AH103" s="47">
        <f t="shared" si="54"/>
        <v>0</v>
      </c>
      <c r="AI103" s="47">
        <f t="shared" si="54"/>
        <v>0</v>
      </c>
      <c r="AJ103" s="47">
        <f t="shared" si="54"/>
        <v>0</v>
      </c>
      <c r="AK103" s="47">
        <f t="shared" si="54"/>
        <v>0</v>
      </c>
      <c r="AL103" s="47">
        <f t="shared" si="54"/>
        <v>0</v>
      </c>
      <c r="AM103" s="47">
        <f t="shared" si="54"/>
        <v>0</v>
      </c>
      <c r="AN103" s="47">
        <f t="shared" si="54"/>
        <v>0</v>
      </c>
      <c r="AO103" s="47">
        <f t="shared" si="54"/>
        <v>0</v>
      </c>
      <c r="AP103" s="47">
        <f t="shared" si="54"/>
        <v>0</v>
      </c>
      <c r="AQ103" s="47">
        <f t="shared" si="54"/>
        <v>0</v>
      </c>
      <c r="AR103" s="47">
        <f t="shared" si="54"/>
        <v>0</v>
      </c>
      <c r="AS103" s="47">
        <f t="shared" si="54"/>
        <v>0</v>
      </c>
      <c r="AT103" s="47">
        <f t="shared" si="54"/>
        <v>0</v>
      </c>
      <c r="AU103" s="47">
        <f t="shared" si="54"/>
        <v>0</v>
      </c>
      <c r="AV103" s="47">
        <f t="shared" si="54"/>
        <v>0</v>
      </c>
      <c r="AW103" s="47">
        <f t="shared" si="54"/>
        <v>0</v>
      </c>
      <c r="AX103" s="47">
        <f t="shared" si="54"/>
        <v>0</v>
      </c>
      <c r="AY103" s="47">
        <f t="shared" si="54"/>
        <v>0</v>
      </c>
      <c r="AZ103" s="47">
        <f t="shared" si="54"/>
        <v>0</v>
      </c>
      <c r="BA103" s="47">
        <f t="shared" si="54"/>
        <v>0</v>
      </c>
      <c r="BB103" s="47">
        <f t="shared" si="54"/>
        <v>0</v>
      </c>
      <c r="BC103" s="47">
        <f t="shared" si="54"/>
        <v>0</v>
      </c>
      <c r="BD103" s="47">
        <f t="shared" si="54"/>
        <v>0</v>
      </c>
      <c r="BE103" s="47">
        <f t="shared" si="54"/>
        <v>0</v>
      </c>
      <c r="BF103" s="47">
        <f t="shared" si="54"/>
        <v>0</v>
      </c>
      <c r="BG103" s="47">
        <f t="shared" si="54"/>
        <v>0</v>
      </c>
      <c r="BH103" s="47">
        <f t="shared" si="54"/>
        <v>0</v>
      </c>
      <c r="BI103" s="47">
        <f t="shared" si="54"/>
        <v>0</v>
      </c>
      <c r="BJ103" s="47">
        <f t="shared" si="54"/>
        <v>0</v>
      </c>
      <c r="BK103" s="47">
        <f t="shared" si="54"/>
        <v>0</v>
      </c>
      <c r="BL103" s="47">
        <f t="shared" si="54"/>
        <v>0</v>
      </c>
      <c r="BM103" s="47">
        <f t="shared" si="54"/>
        <v>0</v>
      </c>
      <c r="BN103" s="47">
        <f t="shared" si="54"/>
        <v>0</v>
      </c>
      <c r="BO103" s="47">
        <f t="shared" si="54"/>
        <v>0</v>
      </c>
      <c r="BP103" s="47">
        <f t="shared" si="54"/>
        <v>0</v>
      </c>
      <c r="BQ103" s="47">
        <f t="shared" si="54"/>
        <v>0</v>
      </c>
      <c r="BR103" s="47">
        <f t="shared" si="54"/>
        <v>0</v>
      </c>
      <c r="BS103" s="47">
        <f t="shared" si="54"/>
        <v>0</v>
      </c>
      <c r="BT103" s="47">
        <f t="shared" si="54"/>
        <v>0</v>
      </c>
      <c r="BU103" s="47">
        <f t="shared" si="54"/>
        <v>0</v>
      </c>
      <c r="BV103" s="47">
        <f t="shared" si="54"/>
        <v>0</v>
      </c>
      <c r="BW103" s="47">
        <f t="shared" si="54"/>
        <v>0</v>
      </c>
      <c r="BX103" s="47">
        <f t="shared" si="54"/>
        <v>0</v>
      </c>
      <c r="BY103" s="47">
        <f t="shared" si="54"/>
        <v>0</v>
      </c>
      <c r="BZ103" s="47">
        <f t="shared" si="54"/>
        <v>0</v>
      </c>
      <c r="CA103" s="47">
        <f t="shared" si="54"/>
        <v>0</v>
      </c>
      <c r="CB103" s="47">
        <f t="shared" si="54"/>
        <v>0</v>
      </c>
      <c r="CC103" s="47">
        <f t="shared" si="54"/>
        <v>0</v>
      </c>
      <c r="CD103" s="47">
        <f t="shared" si="54"/>
        <v>0</v>
      </c>
      <c r="CE103" s="47">
        <f t="shared" si="54"/>
        <v>0</v>
      </c>
      <c r="CF103" s="47">
        <f t="shared" si="54"/>
        <v>0</v>
      </c>
      <c r="CG103" s="47">
        <f t="shared" ref="CG103:CP103" si="55">SUM(CG104:CG106)</f>
        <v>0</v>
      </c>
      <c r="CH103" s="47">
        <f t="shared" si="55"/>
        <v>0</v>
      </c>
      <c r="CI103" s="47">
        <f t="shared" si="55"/>
        <v>0</v>
      </c>
      <c r="CJ103" s="47">
        <f t="shared" si="55"/>
        <v>0</v>
      </c>
      <c r="CK103" s="47">
        <f t="shared" si="55"/>
        <v>0</v>
      </c>
      <c r="CL103" s="47">
        <f t="shared" si="55"/>
        <v>0</v>
      </c>
      <c r="CM103" s="47">
        <f t="shared" si="55"/>
        <v>0</v>
      </c>
      <c r="CN103" s="47">
        <f t="shared" si="55"/>
        <v>0</v>
      </c>
      <c r="CO103" s="47">
        <f t="shared" si="55"/>
        <v>0</v>
      </c>
      <c r="CP103" s="47">
        <f t="shared" si="55"/>
        <v>0</v>
      </c>
      <c r="CQ103" s="47">
        <f t="shared" si="54"/>
        <v>0</v>
      </c>
      <c r="CR103" s="47">
        <f t="shared" si="54"/>
        <v>0</v>
      </c>
      <c r="CS103" s="47">
        <f t="shared" si="54"/>
        <v>0</v>
      </c>
      <c r="CT103" s="47">
        <f t="shared" si="54"/>
        <v>0</v>
      </c>
      <c r="CU103" s="47">
        <f t="shared" si="54"/>
        <v>0</v>
      </c>
      <c r="CV103" s="47">
        <f t="shared" si="54"/>
        <v>0</v>
      </c>
      <c r="CW103" s="47">
        <f t="shared" si="54"/>
        <v>0</v>
      </c>
      <c r="CX103" s="47">
        <f t="shared" si="54"/>
        <v>0</v>
      </c>
      <c r="CY103" s="47">
        <f>SUM(CY104:CY106)</f>
        <v>0</v>
      </c>
      <c r="CZ103" s="47">
        <f>SUM(CZ104:CZ106)</f>
        <v>0</v>
      </c>
      <c r="DA103" s="51"/>
    </row>
    <row r="104" spans="1:105" hidden="1" outlineLevel="1" x14ac:dyDescent="0.3">
      <c r="A104" s="27" t="s">
        <v>146</v>
      </c>
      <c r="B104" s="37" t="s">
        <v>113</v>
      </c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36"/>
      <c r="N104" s="36"/>
      <c r="O104" s="36"/>
      <c r="P104" s="36"/>
      <c r="Q104" s="36"/>
      <c r="R104" s="36"/>
      <c r="S104" s="36"/>
      <c r="T104" s="36">
        <f>O104+V104</f>
        <v>0</v>
      </c>
      <c r="U104" s="36">
        <f>O104+X104</f>
        <v>0</v>
      </c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32"/>
    </row>
    <row r="105" spans="1:105" hidden="1" outlineLevel="1" x14ac:dyDescent="0.3">
      <c r="A105" s="27" t="s">
        <v>146</v>
      </c>
      <c r="B105" s="37" t="s">
        <v>113</v>
      </c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36"/>
      <c r="N105" s="36"/>
      <c r="O105" s="36"/>
      <c r="P105" s="36"/>
      <c r="Q105" s="36"/>
      <c r="R105" s="36"/>
      <c r="S105" s="36"/>
      <c r="T105" s="36">
        <f>O105+V105</f>
        <v>0</v>
      </c>
      <c r="U105" s="36">
        <f>O105+X105</f>
        <v>0</v>
      </c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32"/>
    </row>
    <row r="106" spans="1:105" hidden="1" outlineLevel="1" x14ac:dyDescent="0.3">
      <c r="A106" s="27" t="s">
        <v>114</v>
      </c>
      <c r="B106" s="28" t="s">
        <v>114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36"/>
      <c r="N106" s="36"/>
      <c r="O106" s="36"/>
      <c r="P106" s="36"/>
      <c r="Q106" s="36"/>
      <c r="R106" s="36"/>
      <c r="S106" s="36"/>
      <c r="T106" s="36">
        <f>O106+V106</f>
        <v>0</v>
      </c>
      <c r="U106" s="36">
        <f>O106+X106</f>
        <v>0</v>
      </c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32"/>
    </row>
    <row r="107" spans="1:105" s="26" customFormat="1" ht="31.2" collapsed="1" x14ac:dyDescent="0.3">
      <c r="A107" s="38" t="s">
        <v>148</v>
      </c>
      <c r="B107" s="39" t="s">
        <v>149</v>
      </c>
      <c r="C107" s="40" t="s">
        <v>88</v>
      </c>
      <c r="D107" s="40"/>
      <c r="E107" s="40"/>
      <c r="F107" s="40"/>
      <c r="G107" s="40"/>
      <c r="H107" s="58">
        <f>H108+H112+H116+H120+H124+H131+H135+H139</f>
        <v>590.92079999999999</v>
      </c>
      <c r="I107" s="43">
        <f>I108+I112+I116+I120+I124+I131+I135+I139</f>
        <v>0</v>
      </c>
      <c r="J107" s="40" t="s">
        <v>89</v>
      </c>
      <c r="K107" s="40">
        <f>K108+K112+K116+K120+K124+K131+K135+K139</f>
        <v>718.2174839999999</v>
      </c>
      <c r="L107" s="43">
        <f>L108+L112+L116+L120+L124+L131+L135+L139</f>
        <v>0</v>
      </c>
      <c r="M107" s="40" t="s">
        <v>89</v>
      </c>
      <c r="N107" s="40">
        <f t="shared" ref="N107:BY107" si="56">N108+N112+N116+N120+N124+N131+N135+N139</f>
        <v>0</v>
      </c>
      <c r="O107" s="40">
        <f t="shared" si="56"/>
        <v>0</v>
      </c>
      <c r="P107" s="40">
        <f t="shared" si="56"/>
        <v>0</v>
      </c>
      <c r="Q107" s="58">
        <f t="shared" si="56"/>
        <v>601.42979000000003</v>
      </c>
      <c r="R107" s="42">
        <f t="shared" si="56"/>
        <v>1807.7414519999998</v>
      </c>
      <c r="S107" s="42">
        <f t="shared" si="56"/>
        <v>2169.6667949899775</v>
      </c>
      <c r="T107" s="58">
        <f t="shared" si="56"/>
        <v>590.92079999999999</v>
      </c>
      <c r="U107" s="58">
        <f t="shared" si="56"/>
        <v>718.2174839999999</v>
      </c>
      <c r="V107" s="40">
        <f t="shared" si="56"/>
        <v>0</v>
      </c>
      <c r="W107" s="40">
        <f t="shared" si="56"/>
        <v>0</v>
      </c>
      <c r="X107" s="40">
        <f t="shared" si="56"/>
        <v>0</v>
      </c>
      <c r="Y107" s="40">
        <f t="shared" si="56"/>
        <v>0</v>
      </c>
      <c r="Z107" s="40">
        <f t="shared" si="56"/>
        <v>0</v>
      </c>
      <c r="AA107" s="40">
        <f t="shared" si="56"/>
        <v>0</v>
      </c>
      <c r="AB107" s="40">
        <f t="shared" si="56"/>
        <v>0</v>
      </c>
      <c r="AC107" s="40">
        <f t="shared" si="56"/>
        <v>0</v>
      </c>
      <c r="AD107" s="40">
        <f t="shared" si="56"/>
        <v>0</v>
      </c>
      <c r="AE107" s="40">
        <f t="shared" si="56"/>
        <v>0</v>
      </c>
      <c r="AF107" s="40">
        <f t="shared" si="56"/>
        <v>0</v>
      </c>
      <c r="AG107" s="58">
        <f t="shared" si="56"/>
        <v>0</v>
      </c>
      <c r="AH107" s="40">
        <f t="shared" si="56"/>
        <v>0</v>
      </c>
      <c r="AI107" s="58">
        <f t="shared" si="56"/>
        <v>5.6182699999999999</v>
      </c>
      <c r="AJ107" s="40">
        <f t="shared" si="56"/>
        <v>0</v>
      </c>
      <c r="AK107" s="64">
        <f t="shared" si="56"/>
        <v>0</v>
      </c>
      <c r="AL107" s="58">
        <f t="shared" si="56"/>
        <v>5.6182699999999999</v>
      </c>
      <c r="AM107" s="40">
        <f t="shared" si="56"/>
        <v>0</v>
      </c>
      <c r="AN107" s="58">
        <f t="shared" si="56"/>
        <v>36.210981359999998</v>
      </c>
      <c r="AO107" s="40">
        <f t="shared" si="56"/>
        <v>0</v>
      </c>
      <c r="AP107" s="40">
        <f t="shared" si="56"/>
        <v>0</v>
      </c>
      <c r="AQ107" s="58">
        <f t="shared" si="56"/>
        <v>36.210981359999998</v>
      </c>
      <c r="AR107" s="40">
        <f t="shared" si="56"/>
        <v>0</v>
      </c>
      <c r="AS107" s="58">
        <f t="shared" si="56"/>
        <v>111.54306</v>
      </c>
      <c r="AT107" s="40">
        <f t="shared" si="56"/>
        <v>0</v>
      </c>
      <c r="AU107" s="40">
        <f t="shared" si="56"/>
        <v>0</v>
      </c>
      <c r="AV107" s="58">
        <f t="shared" si="56"/>
        <v>111.54306</v>
      </c>
      <c r="AW107" s="40">
        <f t="shared" si="56"/>
        <v>0</v>
      </c>
      <c r="AX107" s="40">
        <f t="shared" si="56"/>
        <v>42.821223388</v>
      </c>
      <c r="AY107" s="40">
        <f t="shared" si="56"/>
        <v>0</v>
      </c>
      <c r="AZ107" s="40">
        <f t="shared" si="56"/>
        <v>0</v>
      </c>
      <c r="BA107" s="58">
        <f t="shared" si="56"/>
        <v>42.821223388</v>
      </c>
      <c r="BB107" s="40">
        <f t="shared" si="56"/>
        <v>0</v>
      </c>
      <c r="BC107" s="58">
        <f t="shared" si="56"/>
        <v>107.24193</v>
      </c>
      <c r="BD107" s="40">
        <f t="shared" si="56"/>
        <v>0</v>
      </c>
      <c r="BE107" s="40">
        <f t="shared" si="56"/>
        <v>0</v>
      </c>
      <c r="BF107" s="58">
        <f t="shared" si="56"/>
        <v>107.24193</v>
      </c>
      <c r="BG107" s="40">
        <f t="shared" si="56"/>
        <v>0</v>
      </c>
      <c r="BH107" s="40">
        <f t="shared" si="56"/>
        <v>216.82527999999996</v>
      </c>
      <c r="BI107" s="40">
        <f t="shared" si="56"/>
        <v>0</v>
      </c>
      <c r="BJ107" s="40">
        <f t="shared" si="56"/>
        <v>0</v>
      </c>
      <c r="BK107" s="58">
        <f t="shared" si="56"/>
        <v>216.82527999999996</v>
      </c>
      <c r="BL107" s="40">
        <f t="shared" si="56"/>
        <v>0</v>
      </c>
      <c r="BM107" s="58">
        <f t="shared" si="56"/>
        <v>123.93836</v>
      </c>
      <c r="BN107" s="40">
        <f t="shared" si="56"/>
        <v>0</v>
      </c>
      <c r="BO107" s="40">
        <f t="shared" si="56"/>
        <v>0</v>
      </c>
      <c r="BP107" s="58">
        <f t="shared" si="56"/>
        <v>123.93836</v>
      </c>
      <c r="BQ107" s="40">
        <f t="shared" si="56"/>
        <v>0</v>
      </c>
      <c r="BR107" s="40">
        <f t="shared" si="56"/>
        <v>0</v>
      </c>
      <c r="BS107" s="40">
        <f t="shared" si="56"/>
        <v>0</v>
      </c>
      <c r="BT107" s="40">
        <f t="shared" si="56"/>
        <v>0</v>
      </c>
      <c r="BU107" s="40">
        <f t="shared" si="56"/>
        <v>0</v>
      </c>
      <c r="BV107" s="40">
        <f t="shared" si="56"/>
        <v>0</v>
      </c>
      <c r="BW107" s="58">
        <f t="shared" si="56"/>
        <v>129.25301999999999</v>
      </c>
      <c r="BX107" s="40">
        <f t="shared" si="56"/>
        <v>0</v>
      </c>
      <c r="BY107" s="40">
        <f t="shared" si="56"/>
        <v>0</v>
      </c>
      <c r="BZ107" s="58">
        <f t="shared" ref="BZ107:CZ107" si="57">BZ108+BZ112+BZ116+BZ120+BZ124+BZ131+BZ135+BZ139</f>
        <v>129.25301999999999</v>
      </c>
      <c r="CA107" s="40">
        <f t="shared" si="57"/>
        <v>0</v>
      </c>
      <c r="CB107" s="40">
        <f t="shared" si="57"/>
        <v>0</v>
      </c>
      <c r="CC107" s="40">
        <f t="shared" si="57"/>
        <v>0</v>
      </c>
      <c r="CD107" s="40">
        <f t="shared" si="57"/>
        <v>0</v>
      </c>
      <c r="CE107" s="40">
        <f t="shared" si="57"/>
        <v>0</v>
      </c>
      <c r="CF107" s="40">
        <f t="shared" si="57"/>
        <v>0</v>
      </c>
      <c r="CG107" s="58">
        <f t="shared" si="57"/>
        <v>119.0001024</v>
      </c>
      <c r="CH107" s="40">
        <f t="shared" si="57"/>
        <v>0</v>
      </c>
      <c r="CI107" s="40">
        <f t="shared" si="57"/>
        <v>0</v>
      </c>
      <c r="CJ107" s="58">
        <f t="shared" ref="CJ107:CP107" si="58">CJ108+CJ112+CJ116+CJ120+CJ124+CJ131+CJ135+CJ139</f>
        <v>119.0001024</v>
      </c>
      <c r="CK107" s="40">
        <f t="shared" si="58"/>
        <v>0</v>
      </c>
      <c r="CL107" s="40">
        <f t="shared" si="58"/>
        <v>0</v>
      </c>
      <c r="CM107" s="40">
        <f t="shared" si="58"/>
        <v>0</v>
      </c>
      <c r="CN107" s="40">
        <f t="shared" si="58"/>
        <v>0</v>
      </c>
      <c r="CO107" s="40">
        <f t="shared" si="58"/>
        <v>0</v>
      </c>
      <c r="CP107" s="40">
        <f t="shared" si="58"/>
        <v>0</v>
      </c>
      <c r="CQ107" s="58">
        <f t="shared" si="57"/>
        <v>596.59474239999997</v>
      </c>
      <c r="CR107" s="40">
        <f t="shared" si="57"/>
        <v>0</v>
      </c>
      <c r="CS107" s="40">
        <f t="shared" si="57"/>
        <v>0</v>
      </c>
      <c r="CT107" s="58">
        <f t="shared" si="57"/>
        <v>596.59474239999997</v>
      </c>
      <c r="CU107" s="40">
        <f t="shared" si="57"/>
        <v>0</v>
      </c>
      <c r="CV107" s="42">
        <f t="shared" si="57"/>
        <v>668.04896714799986</v>
      </c>
      <c r="CW107" s="40">
        <f t="shared" si="57"/>
        <v>0</v>
      </c>
      <c r="CX107" s="40">
        <f t="shared" si="57"/>
        <v>0</v>
      </c>
      <c r="CY107" s="42">
        <f>CY108+CY112+CY116+CY120+CY124+CY131+CY135+CY139</f>
        <v>668.04896714799986</v>
      </c>
      <c r="CZ107" s="40">
        <f t="shared" si="57"/>
        <v>0</v>
      </c>
      <c r="DA107" s="44"/>
    </row>
    <row r="108" spans="1:105" ht="42" customHeight="1" x14ac:dyDescent="0.3">
      <c r="A108" s="45" t="s">
        <v>150</v>
      </c>
      <c r="B108" s="46" t="s">
        <v>151</v>
      </c>
      <c r="C108" s="47" t="s">
        <v>88</v>
      </c>
      <c r="D108" s="47"/>
      <c r="E108" s="47"/>
      <c r="F108" s="47"/>
      <c r="G108" s="47"/>
      <c r="H108" s="59">
        <f>SUM(H109:H111)</f>
        <v>590.92079999999999</v>
      </c>
      <c r="I108" s="47">
        <f t="shared" ref="I108:CX108" si="59">SUM(I109:I111)</f>
        <v>0</v>
      </c>
      <c r="J108" s="47" t="s">
        <v>89</v>
      </c>
      <c r="K108" s="47">
        <f t="shared" si="59"/>
        <v>718.2174839999999</v>
      </c>
      <c r="L108" s="47">
        <f t="shared" si="59"/>
        <v>0</v>
      </c>
      <c r="M108" s="47" t="s">
        <v>89</v>
      </c>
      <c r="N108" s="47">
        <f t="shared" si="59"/>
        <v>0</v>
      </c>
      <c r="O108" s="47">
        <f t="shared" si="59"/>
        <v>0</v>
      </c>
      <c r="P108" s="47">
        <f t="shared" si="59"/>
        <v>0</v>
      </c>
      <c r="Q108" s="59">
        <f t="shared" si="59"/>
        <v>601.42979000000003</v>
      </c>
      <c r="R108" s="49">
        <f t="shared" si="59"/>
        <v>1807.7414519999998</v>
      </c>
      <c r="S108" s="49">
        <f t="shared" si="59"/>
        <v>2169.6667949899775</v>
      </c>
      <c r="T108" s="59">
        <f t="shared" si="59"/>
        <v>590.92079999999999</v>
      </c>
      <c r="U108" s="59">
        <f t="shared" si="59"/>
        <v>718.2174839999999</v>
      </c>
      <c r="V108" s="47">
        <f t="shared" si="59"/>
        <v>0</v>
      </c>
      <c r="W108" s="47">
        <f t="shared" si="59"/>
        <v>0</v>
      </c>
      <c r="X108" s="47">
        <f t="shared" si="59"/>
        <v>0</v>
      </c>
      <c r="Y108" s="47">
        <f t="shared" si="59"/>
        <v>0</v>
      </c>
      <c r="Z108" s="47">
        <f t="shared" si="59"/>
        <v>0</v>
      </c>
      <c r="AA108" s="47">
        <f t="shared" si="59"/>
        <v>0</v>
      </c>
      <c r="AB108" s="47">
        <f t="shared" si="59"/>
        <v>0</v>
      </c>
      <c r="AC108" s="47">
        <f t="shared" si="59"/>
        <v>0</v>
      </c>
      <c r="AD108" s="47">
        <f t="shared" si="59"/>
        <v>0</v>
      </c>
      <c r="AE108" s="47">
        <f t="shared" si="59"/>
        <v>0</v>
      </c>
      <c r="AF108" s="47">
        <f t="shared" si="59"/>
        <v>0</v>
      </c>
      <c r="AG108" s="47">
        <f t="shared" si="59"/>
        <v>0</v>
      </c>
      <c r="AH108" s="47">
        <f t="shared" si="59"/>
        <v>0</v>
      </c>
      <c r="AI108" s="59">
        <f t="shared" si="59"/>
        <v>5.6182699999999999</v>
      </c>
      <c r="AJ108" s="47">
        <f t="shared" si="59"/>
        <v>0</v>
      </c>
      <c r="AK108" s="47">
        <f t="shared" si="59"/>
        <v>0</v>
      </c>
      <c r="AL108" s="59">
        <f t="shared" si="59"/>
        <v>5.6182699999999999</v>
      </c>
      <c r="AM108" s="47">
        <f t="shared" si="59"/>
        <v>0</v>
      </c>
      <c r="AN108" s="59">
        <f t="shared" si="59"/>
        <v>36.210981359999998</v>
      </c>
      <c r="AO108" s="47">
        <f t="shared" si="59"/>
        <v>0</v>
      </c>
      <c r="AP108" s="47">
        <f t="shared" si="59"/>
        <v>0</v>
      </c>
      <c r="AQ108" s="59">
        <f t="shared" si="59"/>
        <v>36.210981359999998</v>
      </c>
      <c r="AR108" s="47">
        <f t="shared" si="59"/>
        <v>0</v>
      </c>
      <c r="AS108" s="59">
        <f t="shared" si="59"/>
        <v>111.54306</v>
      </c>
      <c r="AT108" s="47">
        <f t="shared" si="59"/>
        <v>0</v>
      </c>
      <c r="AU108" s="47">
        <f t="shared" si="59"/>
        <v>0</v>
      </c>
      <c r="AV108" s="59">
        <f t="shared" si="59"/>
        <v>111.54306</v>
      </c>
      <c r="AW108" s="47">
        <f t="shared" si="59"/>
        <v>0</v>
      </c>
      <c r="AX108" s="47">
        <f t="shared" si="59"/>
        <v>42.821223388</v>
      </c>
      <c r="AY108" s="47">
        <f t="shared" si="59"/>
        <v>0</v>
      </c>
      <c r="AZ108" s="47">
        <f t="shared" si="59"/>
        <v>0</v>
      </c>
      <c r="BA108" s="59">
        <f t="shared" si="59"/>
        <v>42.821223388</v>
      </c>
      <c r="BB108" s="47">
        <f t="shared" si="59"/>
        <v>0</v>
      </c>
      <c r="BC108" s="59">
        <f t="shared" si="59"/>
        <v>107.24193</v>
      </c>
      <c r="BD108" s="47">
        <f t="shared" si="59"/>
        <v>0</v>
      </c>
      <c r="BE108" s="47">
        <f t="shared" si="59"/>
        <v>0</v>
      </c>
      <c r="BF108" s="59">
        <f t="shared" si="59"/>
        <v>107.24193</v>
      </c>
      <c r="BG108" s="47">
        <f t="shared" si="59"/>
        <v>0</v>
      </c>
      <c r="BH108" s="59">
        <f t="shared" si="59"/>
        <v>216.82527999999996</v>
      </c>
      <c r="BI108" s="47">
        <f t="shared" si="59"/>
        <v>0</v>
      </c>
      <c r="BJ108" s="47">
        <f t="shared" si="59"/>
        <v>0</v>
      </c>
      <c r="BK108" s="59">
        <f t="shared" si="59"/>
        <v>216.82527999999996</v>
      </c>
      <c r="BL108" s="47">
        <f t="shared" si="59"/>
        <v>0</v>
      </c>
      <c r="BM108" s="59">
        <f t="shared" si="59"/>
        <v>123.93836</v>
      </c>
      <c r="BN108" s="47">
        <f t="shared" si="59"/>
        <v>0</v>
      </c>
      <c r="BO108" s="47">
        <f t="shared" si="59"/>
        <v>0</v>
      </c>
      <c r="BP108" s="59">
        <f t="shared" si="59"/>
        <v>123.93836</v>
      </c>
      <c r="BQ108" s="47">
        <f t="shared" si="59"/>
        <v>0</v>
      </c>
      <c r="BR108" s="47">
        <f t="shared" si="59"/>
        <v>0</v>
      </c>
      <c r="BS108" s="47">
        <f t="shared" si="59"/>
        <v>0</v>
      </c>
      <c r="BT108" s="47">
        <f t="shared" si="59"/>
        <v>0</v>
      </c>
      <c r="BU108" s="47">
        <f t="shared" si="59"/>
        <v>0</v>
      </c>
      <c r="BV108" s="47">
        <f t="shared" si="59"/>
        <v>0</v>
      </c>
      <c r="BW108" s="59">
        <f t="shared" si="59"/>
        <v>129.25301999999999</v>
      </c>
      <c r="BX108" s="47">
        <f t="shared" si="59"/>
        <v>0</v>
      </c>
      <c r="BY108" s="47">
        <f t="shared" si="59"/>
        <v>0</v>
      </c>
      <c r="BZ108" s="59">
        <f t="shared" si="59"/>
        <v>129.25301999999999</v>
      </c>
      <c r="CA108" s="47">
        <f t="shared" si="59"/>
        <v>0</v>
      </c>
      <c r="CB108" s="47">
        <f t="shared" si="59"/>
        <v>0</v>
      </c>
      <c r="CC108" s="47">
        <f t="shared" si="59"/>
        <v>0</v>
      </c>
      <c r="CD108" s="47">
        <f t="shared" si="59"/>
        <v>0</v>
      </c>
      <c r="CE108" s="47">
        <f t="shared" si="59"/>
        <v>0</v>
      </c>
      <c r="CF108" s="47">
        <f t="shared" si="59"/>
        <v>0</v>
      </c>
      <c r="CG108" s="59">
        <f t="shared" ref="CG108:CP108" si="60">SUM(CG109:CG111)</f>
        <v>119.0001024</v>
      </c>
      <c r="CH108" s="47">
        <f t="shared" si="60"/>
        <v>0</v>
      </c>
      <c r="CI108" s="47">
        <f t="shared" si="60"/>
        <v>0</v>
      </c>
      <c r="CJ108" s="59">
        <f t="shared" si="60"/>
        <v>119.0001024</v>
      </c>
      <c r="CK108" s="47">
        <f t="shared" si="60"/>
        <v>0</v>
      </c>
      <c r="CL108" s="47">
        <f t="shared" si="60"/>
        <v>0</v>
      </c>
      <c r="CM108" s="47">
        <f t="shared" si="60"/>
        <v>0</v>
      </c>
      <c r="CN108" s="47">
        <f t="shared" si="60"/>
        <v>0</v>
      </c>
      <c r="CO108" s="47">
        <f t="shared" si="60"/>
        <v>0</v>
      </c>
      <c r="CP108" s="47">
        <f t="shared" si="60"/>
        <v>0</v>
      </c>
      <c r="CQ108" s="59">
        <f t="shared" si="59"/>
        <v>596.59474239999997</v>
      </c>
      <c r="CR108" s="47">
        <f t="shared" si="59"/>
        <v>0</v>
      </c>
      <c r="CS108" s="47">
        <f t="shared" si="59"/>
        <v>0</v>
      </c>
      <c r="CT108" s="59">
        <f t="shared" si="59"/>
        <v>596.59474239999997</v>
      </c>
      <c r="CU108" s="47">
        <f t="shared" si="59"/>
        <v>0</v>
      </c>
      <c r="CV108" s="59">
        <f>SUM(CV109:CV111)</f>
        <v>668.04896714799986</v>
      </c>
      <c r="CW108" s="47">
        <f t="shared" si="59"/>
        <v>0</v>
      </c>
      <c r="CX108" s="47">
        <f t="shared" si="59"/>
        <v>0</v>
      </c>
      <c r="CY108" s="59">
        <f>SUM(CY109:CY111)</f>
        <v>668.04896714799986</v>
      </c>
      <c r="CZ108" s="47">
        <f>SUM(CZ109:CZ111)</f>
        <v>0</v>
      </c>
      <c r="DA108" s="51"/>
    </row>
    <row r="109" spans="1:105" ht="30" customHeight="1" outlineLevel="1" x14ac:dyDescent="0.3">
      <c r="A109" s="27" t="s">
        <v>150</v>
      </c>
      <c r="B109" s="37" t="s">
        <v>215</v>
      </c>
      <c r="C109" s="29" t="s">
        <v>216</v>
      </c>
      <c r="D109" s="29" t="s">
        <v>152</v>
      </c>
      <c r="E109" s="29">
        <v>2022</v>
      </c>
      <c r="F109" s="29">
        <v>2026</v>
      </c>
      <c r="G109" s="29">
        <v>2027</v>
      </c>
      <c r="H109" s="34">
        <v>590.92079999999999</v>
      </c>
      <c r="I109" s="30">
        <v>0</v>
      </c>
      <c r="J109" s="65" t="s">
        <v>89</v>
      </c>
      <c r="K109" s="61">
        <f>(43.00144+50.75639+101.04588+108.189+99.445+101.19336)*1.2</f>
        <v>604.35728399999994</v>
      </c>
      <c r="L109" s="30">
        <v>0</v>
      </c>
      <c r="M109" s="65" t="s">
        <v>89</v>
      </c>
      <c r="N109" s="30">
        <v>0</v>
      </c>
      <c r="O109" s="30">
        <v>0</v>
      </c>
      <c r="P109" s="61" t="s">
        <v>145</v>
      </c>
      <c r="Q109" s="61">
        <v>601.42979000000003</v>
      </c>
      <c r="R109" s="33">
        <v>1539.7802039999999</v>
      </c>
      <c r="S109" s="53">
        <v>1860.6950747994204</v>
      </c>
      <c r="T109" s="61">
        <f>H109</f>
        <v>590.92079999999999</v>
      </c>
      <c r="U109" s="34">
        <f>K109</f>
        <v>604.35728399999994</v>
      </c>
      <c r="V109" s="30">
        <v>0</v>
      </c>
      <c r="W109" s="30">
        <v>0</v>
      </c>
      <c r="X109" s="30">
        <v>0</v>
      </c>
      <c r="Y109" s="30">
        <v>0</v>
      </c>
      <c r="Z109" s="30">
        <v>0</v>
      </c>
      <c r="AA109" s="30">
        <v>0</v>
      </c>
      <c r="AB109" s="30">
        <v>0</v>
      </c>
      <c r="AC109" s="30">
        <v>0</v>
      </c>
      <c r="AD109" s="65"/>
      <c r="AE109" s="65"/>
      <c r="AF109" s="65"/>
      <c r="AG109" s="65"/>
      <c r="AH109" s="65"/>
      <c r="AI109" s="34">
        <f>AJ109+AK109+AL109+AM109</f>
        <v>5.6182699999999999</v>
      </c>
      <c r="AJ109" s="30">
        <v>0</v>
      </c>
      <c r="AK109" s="30">
        <v>0</v>
      </c>
      <c r="AL109" s="34">
        <v>5.6182699999999999</v>
      </c>
      <c r="AM109" s="30">
        <v>0</v>
      </c>
      <c r="AN109" s="34">
        <f>AO109+AP109+AQ109+AR109</f>
        <v>36.210981359999998</v>
      </c>
      <c r="AO109" s="30">
        <v>0</v>
      </c>
      <c r="AP109" s="30">
        <v>0</v>
      </c>
      <c r="AQ109" s="34">
        <v>36.210981359999998</v>
      </c>
      <c r="AR109" s="30">
        <v>0</v>
      </c>
      <c r="AS109" s="34">
        <f>AT109+AU109+AV109+AW109</f>
        <v>111.54306</v>
      </c>
      <c r="AT109" s="30">
        <v>0</v>
      </c>
      <c r="AU109" s="30">
        <v>0</v>
      </c>
      <c r="AV109" s="34">
        <f>5.33214+106.21092</f>
        <v>111.54306</v>
      </c>
      <c r="AW109" s="30">
        <v>0</v>
      </c>
      <c r="AX109" s="34">
        <f>AY109+AZ109+BA109+BB109</f>
        <v>42.821223388</v>
      </c>
      <c r="AY109" s="30">
        <v>0</v>
      </c>
      <c r="AZ109" s="30">
        <v>0</v>
      </c>
      <c r="BA109" s="34">
        <v>42.821223388</v>
      </c>
      <c r="BB109" s="30">
        <v>0</v>
      </c>
      <c r="BC109" s="34">
        <f>BD109+BE109+BF109+BG109</f>
        <v>107.24193</v>
      </c>
      <c r="BD109" s="30">
        <v>0</v>
      </c>
      <c r="BE109" s="30">
        <v>0</v>
      </c>
      <c r="BF109" s="34">
        <f>6.24447+100.99746</f>
        <v>107.24193</v>
      </c>
      <c r="BG109" s="30">
        <v>0</v>
      </c>
      <c r="BH109" s="34">
        <f>BI109+BJ109+BK109+BL109</f>
        <v>102.96507999999999</v>
      </c>
      <c r="BI109" s="30">
        <v>0</v>
      </c>
      <c r="BJ109" s="30">
        <v>0</v>
      </c>
      <c r="BK109" s="34">
        <f>18.08644+101.046*1.2*70%</f>
        <v>102.96507999999999</v>
      </c>
      <c r="BL109" s="30">
        <v>0</v>
      </c>
      <c r="BM109" s="34">
        <f>BN109+BO109+BP109+BQ109</f>
        <v>123.93836</v>
      </c>
      <c r="BN109" s="30">
        <v>0</v>
      </c>
      <c r="BO109" s="30">
        <v>0</v>
      </c>
      <c r="BP109" s="34">
        <f>6.58162+117.35674</f>
        <v>123.93836</v>
      </c>
      <c r="BQ109" s="30">
        <v>0</v>
      </c>
      <c r="BR109" s="65"/>
      <c r="BS109" s="65"/>
      <c r="BT109" s="65"/>
      <c r="BU109" s="65"/>
      <c r="BV109" s="65"/>
      <c r="BW109" s="34">
        <f>BX109+BY109+BZ109+CA109</f>
        <v>129.25301999999999</v>
      </c>
      <c r="BX109" s="30">
        <v>0</v>
      </c>
      <c r="BY109" s="30">
        <v>0</v>
      </c>
      <c r="BZ109" s="34">
        <f>6.00785+123.24517</f>
        <v>129.25301999999999</v>
      </c>
      <c r="CA109" s="30">
        <v>0</v>
      </c>
      <c r="CB109" s="65"/>
      <c r="CC109" s="65"/>
      <c r="CD109" s="65"/>
      <c r="CE109" s="65"/>
      <c r="CF109" s="65"/>
      <c r="CG109" s="34">
        <f>CH109+CI109+CJ109+CK109</f>
        <v>119.0001024</v>
      </c>
      <c r="CH109" s="30">
        <v>0</v>
      </c>
      <c r="CI109" s="30">
        <v>0</v>
      </c>
      <c r="CJ109" s="34">
        <f>(94.438*30%+101.19336*70%)*1.2</f>
        <v>119.0001024</v>
      </c>
      <c r="CK109" s="30">
        <v>0</v>
      </c>
      <c r="CL109" s="65"/>
      <c r="CM109" s="65"/>
      <c r="CN109" s="65"/>
      <c r="CO109" s="65"/>
      <c r="CP109" s="65"/>
      <c r="CQ109" s="34">
        <f>AI109+AS109+BC109+BM109+BW109+CG109</f>
        <v>596.59474239999997</v>
      </c>
      <c r="CR109" s="30">
        <f>AJ109+AT109+BD109+BN109+BX109+CH109</f>
        <v>0</v>
      </c>
      <c r="CS109" s="30">
        <f>AK109+AU109+BE109+BO109+BY109+CI109</f>
        <v>0</v>
      </c>
      <c r="CT109" s="34">
        <f>AL109+AV109+BF109+BP109+BZ109+CJ109</f>
        <v>596.59474239999997</v>
      </c>
      <c r="CU109" s="30">
        <f>AM109+AW109+BG109+BQ109+CA109+CK109</f>
        <v>0</v>
      </c>
      <c r="CV109" s="34">
        <f>AN109+AX109+BH109+BM109+BW109+CG109</f>
        <v>554.1887671479999</v>
      </c>
      <c r="CW109" s="29">
        <f>AO109+AY109+BI109+BN109+BX109+CH109</f>
        <v>0</v>
      </c>
      <c r="CX109" s="29">
        <f>AP109+AZ109+BJ109+BO109+BY109+CI109</f>
        <v>0</v>
      </c>
      <c r="CY109" s="34">
        <f>AQ109+BA109+BK109+BP109+BZ109+CJ109</f>
        <v>554.1887671479999</v>
      </c>
      <c r="CZ109" s="29">
        <f>AR109+BB109+BL109+BQ109+CA109+CK109</f>
        <v>0</v>
      </c>
      <c r="DA109" s="32"/>
    </row>
    <row r="110" spans="1:105" ht="39" customHeight="1" outlineLevel="1" x14ac:dyDescent="0.3">
      <c r="A110" s="27" t="s">
        <v>150</v>
      </c>
      <c r="B110" s="37" t="s">
        <v>273</v>
      </c>
      <c r="C110" s="29" t="s">
        <v>216</v>
      </c>
      <c r="D110" s="29" t="s">
        <v>152</v>
      </c>
      <c r="E110" s="29">
        <v>2024</v>
      </c>
      <c r="F110" s="29" t="s">
        <v>89</v>
      </c>
      <c r="G110" s="29">
        <v>2024</v>
      </c>
      <c r="H110" s="29">
        <v>0</v>
      </c>
      <c r="I110" s="29">
        <v>0</v>
      </c>
      <c r="J110" s="29" t="s">
        <v>89</v>
      </c>
      <c r="K110" s="34">
        <f>46.50259*1.2</f>
        <v>55.803107999999995</v>
      </c>
      <c r="L110" s="29">
        <v>0</v>
      </c>
      <c r="M110" s="29" t="s">
        <v>89</v>
      </c>
      <c r="N110" s="29">
        <v>0</v>
      </c>
      <c r="O110" s="29">
        <v>0</v>
      </c>
      <c r="P110" s="29">
        <v>0</v>
      </c>
      <c r="Q110" s="29">
        <v>0</v>
      </c>
      <c r="R110" s="34">
        <v>139.59764399999997</v>
      </c>
      <c r="S110" s="34">
        <v>160.9625441109643</v>
      </c>
      <c r="T110" s="29">
        <v>0</v>
      </c>
      <c r="U110" s="34">
        <f>K110</f>
        <v>55.803107999999995</v>
      </c>
      <c r="V110" s="29">
        <v>0</v>
      </c>
      <c r="W110" s="29">
        <v>0</v>
      </c>
      <c r="X110" s="29">
        <v>0</v>
      </c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34">
        <f>BI110+BJ110+BK110+BL110</f>
        <v>55.803107999999995</v>
      </c>
      <c r="BI110" s="29">
        <v>0</v>
      </c>
      <c r="BJ110" s="29">
        <v>0</v>
      </c>
      <c r="BK110" s="34">
        <f>46.50259*1.2</f>
        <v>55.803107999999995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/>
      <c r="BS110" s="29"/>
      <c r="BT110" s="29"/>
      <c r="BU110" s="29"/>
      <c r="BV110" s="29"/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/>
      <c r="CC110" s="29"/>
      <c r="CD110" s="29"/>
      <c r="CE110" s="29"/>
      <c r="CF110" s="29"/>
      <c r="CG110" s="29">
        <v>0</v>
      </c>
      <c r="CH110" s="29">
        <v>0</v>
      </c>
      <c r="CI110" s="29">
        <v>0</v>
      </c>
      <c r="CJ110" s="29">
        <v>0</v>
      </c>
      <c r="CK110" s="29">
        <v>0</v>
      </c>
      <c r="CL110" s="29"/>
      <c r="CM110" s="29"/>
      <c r="CN110" s="29"/>
      <c r="CO110" s="29"/>
      <c r="CP110" s="29"/>
      <c r="CQ110" s="34">
        <f t="shared" ref="CQ110:CU111" si="61">AI110+AS110+BC110+BM110+BW110</f>
        <v>0</v>
      </c>
      <c r="CR110" s="30">
        <f t="shared" si="61"/>
        <v>0</v>
      </c>
      <c r="CS110" s="30">
        <f t="shared" si="61"/>
        <v>0</v>
      </c>
      <c r="CT110" s="34">
        <f t="shared" si="61"/>
        <v>0</v>
      </c>
      <c r="CU110" s="30">
        <f t="shared" si="61"/>
        <v>0</v>
      </c>
      <c r="CV110" s="34">
        <f t="shared" ref="CV110:CZ111" si="62">AN110+AS110+BH110+BM110+BW110</f>
        <v>55.803107999999995</v>
      </c>
      <c r="CW110" s="29">
        <f t="shared" si="62"/>
        <v>0</v>
      </c>
      <c r="CX110" s="29">
        <f t="shared" si="62"/>
        <v>0</v>
      </c>
      <c r="CY110" s="34">
        <f t="shared" si="62"/>
        <v>55.803107999999995</v>
      </c>
      <c r="CZ110" s="29">
        <f t="shared" si="62"/>
        <v>0</v>
      </c>
      <c r="DA110" s="32"/>
    </row>
    <row r="111" spans="1:105" ht="31.2" outlineLevel="1" x14ac:dyDescent="0.3">
      <c r="A111" s="27" t="s">
        <v>150</v>
      </c>
      <c r="B111" s="37" t="s">
        <v>274</v>
      </c>
      <c r="C111" s="29" t="s">
        <v>216</v>
      </c>
      <c r="D111" s="29" t="s">
        <v>152</v>
      </c>
      <c r="E111" s="29">
        <v>2024</v>
      </c>
      <c r="F111" s="29" t="s">
        <v>89</v>
      </c>
      <c r="G111" s="29">
        <v>2024</v>
      </c>
      <c r="H111" s="29">
        <v>0</v>
      </c>
      <c r="I111" s="29">
        <v>0</v>
      </c>
      <c r="J111" s="29">
        <v>0</v>
      </c>
      <c r="K111" s="34">
        <f>48.38091*1.2</f>
        <v>58.057091999999997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34">
        <v>128.36360399999998</v>
      </c>
      <c r="S111" s="34">
        <v>148.00917607959309</v>
      </c>
      <c r="T111" s="29">
        <v>0</v>
      </c>
      <c r="U111" s="34">
        <f>K111</f>
        <v>58.057091999999997</v>
      </c>
      <c r="V111" s="29">
        <v>0</v>
      </c>
      <c r="W111" s="29">
        <v>0</v>
      </c>
      <c r="X111" s="29">
        <v>0</v>
      </c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>
        <v>0</v>
      </c>
      <c r="AJ111" s="29">
        <v>0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>
        <v>0</v>
      </c>
      <c r="AX111" s="29">
        <v>0</v>
      </c>
      <c r="AY111" s="29">
        <v>0</v>
      </c>
      <c r="AZ111" s="29">
        <v>0</v>
      </c>
      <c r="BA111" s="29">
        <v>0</v>
      </c>
      <c r="BB111" s="29">
        <v>0</v>
      </c>
      <c r="BC111" s="29">
        <v>0</v>
      </c>
      <c r="BD111" s="29">
        <v>0</v>
      </c>
      <c r="BE111" s="29">
        <v>0</v>
      </c>
      <c r="BF111" s="29">
        <v>0</v>
      </c>
      <c r="BG111" s="29">
        <v>0</v>
      </c>
      <c r="BH111" s="34">
        <f>BI111+BJ111+BK111+BL111</f>
        <v>58.057091999999997</v>
      </c>
      <c r="BI111" s="29">
        <v>0</v>
      </c>
      <c r="BJ111" s="29">
        <v>0</v>
      </c>
      <c r="BK111" s="34">
        <f>48.38091*1.2</f>
        <v>58.057091999999997</v>
      </c>
      <c r="BL111" s="29">
        <v>0</v>
      </c>
      <c r="BM111" s="29">
        <v>0</v>
      </c>
      <c r="BN111" s="29">
        <v>0</v>
      </c>
      <c r="BO111" s="29">
        <v>0</v>
      </c>
      <c r="BP111" s="29">
        <v>0</v>
      </c>
      <c r="BQ111" s="29">
        <v>0</v>
      </c>
      <c r="BR111" s="29"/>
      <c r="BS111" s="29"/>
      <c r="BT111" s="29"/>
      <c r="BU111" s="29"/>
      <c r="BV111" s="29"/>
      <c r="BW111" s="29">
        <v>0</v>
      </c>
      <c r="BX111" s="29">
        <v>0</v>
      </c>
      <c r="BY111" s="29">
        <v>0</v>
      </c>
      <c r="BZ111" s="29">
        <v>0</v>
      </c>
      <c r="CA111" s="29">
        <v>0</v>
      </c>
      <c r="CB111" s="29"/>
      <c r="CC111" s="29"/>
      <c r="CD111" s="29"/>
      <c r="CE111" s="29"/>
      <c r="CF111" s="29"/>
      <c r="CG111" s="29">
        <v>0</v>
      </c>
      <c r="CH111" s="29">
        <v>0</v>
      </c>
      <c r="CI111" s="29">
        <v>0</v>
      </c>
      <c r="CJ111" s="29">
        <v>0</v>
      </c>
      <c r="CK111" s="29">
        <v>0</v>
      </c>
      <c r="CL111" s="29"/>
      <c r="CM111" s="29"/>
      <c r="CN111" s="29"/>
      <c r="CO111" s="29"/>
      <c r="CP111" s="29"/>
      <c r="CQ111" s="34">
        <f t="shared" si="61"/>
        <v>0</v>
      </c>
      <c r="CR111" s="30">
        <f t="shared" si="61"/>
        <v>0</v>
      </c>
      <c r="CS111" s="30">
        <f t="shared" si="61"/>
        <v>0</v>
      </c>
      <c r="CT111" s="34">
        <f t="shared" si="61"/>
        <v>0</v>
      </c>
      <c r="CU111" s="30">
        <f t="shared" si="61"/>
        <v>0</v>
      </c>
      <c r="CV111" s="34">
        <f t="shared" si="62"/>
        <v>58.057091999999997</v>
      </c>
      <c r="CW111" s="29">
        <f t="shared" si="62"/>
        <v>0</v>
      </c>
      <c r="CX111" s="29">
        <f t="shared" si="62"/>
        <v>0</v>
      </c>
      <c r="CY111" s="34">
        <f t="shared" si="62"/>
        <v>58.057091999999997</v>
      </c>
      <c r="CZ111" s="29">
        <f t="shared" si="62"/>
        <v>0</v>
      </c>
      <c r="DA111" s="32"/>
    </row>
    <row r="112" spans="1:105" ht="31.2" hidden="1" collapsed="1" x14ac:dyDescent="0.3">
      <c r="A112" s="45" t="s">
        <v>153</v>
      </c>
      <c r="B112" s="46" t="s">
        <v>154</v>
      </c>
      <c r="C112" s="47" t="s">
        <v>88</v>
      </c>
      <c r="D112" s="47"/>
      <c r="E112" s="47"/>
      <c r="F112" s="47"/>
      <c r="G112" s="47"/>
      <c r="H112" s="47">
        <f>SUM(H113:H115)</f>
        <v>0</v>
      </c>
      <c r="I112" s="47">
        <f t="shared" ref="I112:CX112" si="63">SUM(I113:I115)</f>
        <v>0</v>
      </c>
      <c r="J112" s="47" t="s">
        <v>89</v>
      </c>
      <c r="K112" s="47">
        <f t="shared" si="63"/>
        <v>0</v>
      </c>
      <c r="L112" s="47">
        <f t="shared" si="63"/>
        <v>0</v>
      </c>
      <c r="M112" s="47" t="s">
        <v>89</v>
      </c>
      <c r="N112" s="47">
        <f t="shared" si="63"/>
        <v>0</v>
      </c>
      <c r="O112" s="47">
        <f t="shared" si="63"/>
        <v>0</v>
      </c>
      <c r="P112" s="47">
        <f t="shared" si="63"/>
        <v>0</v>
      </c>
      <c r="Q112" s="47">
        <f t="shared" si="63"/>
        <v>0</v>
      </c>
      <c r="R112" s="47">
        <f t="shared" si="63"/>
        <v>0</v>
      </c>
      <c r="S112" s="47">
        <f t="shared" si="63"/>
        <v>0</v>
      </c>
      <c r="T112" s="47">
        <f t="shared" si="63"/>
        <v>0</v>
      </c>
      <c r="U112" s="47">
        <f t="shared" si="63"/>
        <v>0</v>
      </c>
      <c r="V112" s="47">
        <f t="shared" si="63"/>
        <v>0</v>
      </c>
      <c r="W112" s="47">
        <f t="shared" si="63"/>
        <v>0</v>
      </c>
      <c r="X112" s="47">
        <f t="shared" si="63"/>
        <v>0</v>
      </c>
      <c r="Y112" s="47">
        <f t="shared" si="63"/>
        <v>0</v>
      </c>
      <c r="Z112" s="47">
        <f t="shared" si="63"/>
        <v>0</v>
      </c>
      <c r="AA112" s="47">
        <f t="shared" si="63"/>
        <v>0</v>
      </c>
      <c r="AB112" s="47">
        <f t="shared" si="63"/>
        <v>0</v>
      </c>
      <c r="AC112" s="47">
        <f t="shared" si="63"/>
        <v>0</v>
      </c>
      <c r="AD112" s="47">
        <f t="shared" si="63"/>
        <v>0</v>
      </c>
      <c r="AE112" s="47">
        <f t="shared" si="63"/>
        <v>0</v>
      </c>
      <c r="AF112" s="47">
        <f t="shared" si="63"/>
        <v>0</v>
      </c>
      <c r="AG112" s="47">
        <f t="shared" si="63"/>
        <v>0</v>
      </c>
      <c r="AH112" s="47">
        <f t="shared" si="63"/>
        <v>0</v>
      </c>
      <c r="AI112" s="47">
        <f t="shared" si="63"/>
        <v>0</v>
      </c>
      <c r="AJ112" s="47">
        <f t="shared" si="63"/>
        <v>0</v>
      </c>
      <c r="AK112" s="47">
        <f t="shared" si="63"/>
        <v>0</v>
      </c>
      <c r="AL112" s="47">
        <f t="shared" si="63"/>
        <v>0</v>
      </c>
      <c r="AM112" s="47">
        <f t="shared" si="63"/>
        <v>0</v>
      </c>
      <c r="AN112" s="47">
        <f t="shared" si="63"/>
        <v>0</v>
      </c>
      <c r="AO112" s="47">
        <f t="shared" si="63"/>
        <v>0</v>
      </c>
      <c r="AP112" s="47">
        <f t="shared" si="63"/>
        <v>0</v>
      </c>
      <c r="AQ112" s="47">
        <f t="shared" si="63"/>
        <v>0</v>
      </c>
      <c r="AR112" s="47">
        <f t="shared" si="63"/>
        <v>0</v>
      </c>
      <c r="AS112" s="47">
        <f t="shared" si="63"/>
        <v>0</v>
      </c>
      <c r="AT112" s="47">
        <f t="shared" si="63"/>
        <v>0</v>
      </c>
      <c r="AU112" s="47">
        <f t="shared" si="63"/>
        <v>0</v>
      </c>
      <c r="AV112" s="47">
        <f t="shared" si="63"/>
        <v>0</v>
      </c>
      <c r="AW112" s="47">
        <f t="shared" si="63"/>
        <v>0</v>
      </c>
      <c r="AX112" s="47">
        <f t="shared" si="63"/>
        <v>0</v>
      </c>
      <c r="AY112" s="47">
        <f t="shared" si="63"/>
        <v>0</v>
      </c>
      <c r="AZ112" s="47">
        <f t="shared" si="63"/>
        <v>0</v>
      </c>
      <c r="BA112" s="47">
        <f t="shared" si="63"/>
        <v>0</v>
      </c>
      <c r="BB112" s="47">
        <f t="shared" si="63"/>
        <v>0</v>
      </c>
      <c r="BC112" s="47">
        <f t="shared" si="63"/>
        <v>0</v>
      </c>
      <c r="BD112" s="47">
        <f t="shared" si="63"/>
        <v>0</v>
      </c>
      <c r="BE112" s="47">
        <f t="shared" si="63"/>
        <v>0</v>
      </c>
      <c r="BF112" s="47">
        <f t="shared" si="63"/>
        <v>0</v>
      </c>
      <c r="BG112" s="47">
        <f t="shared" si="63"/>
        <v>0</v>
      </c>
      <c r="BH112" s="47">
        <f t="shared" si="63"/>
        <v>0</v>
      </c>
      <c r="BI112" s="47">
        <f t="shared" si="63"/>
        <v>0</v>
      </c>
      <c r="BJ112" s="47">
        <f t="shared" si="63"/>
        <v>0</v>
      </c>
      <c r="BK112" s="47">
        <f t="shared" si="63"/>
        <v>0</v>
      </c>
      <c r="BL112" s="47">
        <f t="shared" si="63"/>
        <v>0</v>
      </c>
      <c r="BM112" s="47">
        <f t="shared" si="63"/>
        <v>0</v>
      </c>
      <c r="BN112" s="47">
        <f t="shared" si="63"/>
        <v>0</v>
      </c>
      <c r="BO112" s="47">
        <f t="shared" si="63"/>
        <v>0</v>
      </c>
      <c r="BP112" s="47">
        <f t="shared" si="63"/>
        <v>0</v>
      </c>
      <c r="BQ112" s="47">
        <f t="shared" si="63"/>
        <v>0</v>
      </c>
      <c r="BR112" s="47">
        <f t="shared" si="63"/>
        <v>0</v>
      </c>
      <c r="BS112" s="47">
        <f t="shared" si="63"/>
        <v>0</v>
      </c>
      <c r="BT112" s="47">
        <f t="shared" si="63"/>
        <v>0</v>
      </c>
      <c r="BU112" s="47">
        <f t="shared" si="63"/>
        <v>0</v>
      </c>
      <c r="BV112" s="47">
        <f t="shared" si="63"/>
        <v>0</v>
      </c>
      <c r="BW112" s="47">
        <f t="shared" si="63"/>
        <v>0</v>
      </c>
      <c r="BX112" s="47">
        <f t="shared" si="63"/>
        <v>0</v>
      </c>
      <c r="BY112" s="47">
        <f t="shared" si="63"/>
        <v>0</v>
      </c>
      <c r="BZ112" s="47">
        <f t="shared" si="63"/>
        <v>0</v>
      </c>
      <c r="CA112" s="47">
        <f t="shared" si="63"/>
        <v>0</v>
      </c>
      <c r="CB112" s="47">
        <f t="shared" si="63"/>
        <v>0</v>
      </c>
      <c r="CC112" s="47">
        <f t="shared" si="63"/>
        <v>0</v>
      </c>
      <c r="CD112" s="47">
        <f t="shared" si="63"/>
        <v>0</v>
      </c>
      <c r="CE112" s="47">
        <f t="shared" si="63"/>
        <v>0</v>
      </c>
      <c r="CF112" s="47">
        <f t="shared" si="63"/>
        <v>0</v>
      </c>
      <c r="CG112" s="47">
        <f t="shared" ref="CG112:CP112" si="64">SUM(CG113:CG115)</f>
        <v>0</v>
      </c>
      <c r="CH112" s="47">
        <f t="shared" si="64"/>
        <v>0</v>
      </c>
      <c r="CI112" s="47">
        <f t="shared" si="64"/>
        <v>0</v>
      </c>
      <c r="CJ112" s="47">
        <f t="shared" si="64"/>
        <v>0</v>
      </c>
      <c r="CK112" s="47">
        <f t="shared" si="64"/>
        <v>0</v>
      </c>
      <c r="CL112" s="47">
        <f t="shared" si="64"/>
        <v>0</v>
      </c>
      <c r="CM112" s="47">
        <f t="shared" si="64"/>
        <v>0</v>
      </c>
      <c r="CN112" s="47">
        <f t="shared" si="64"/>
        <v>0</v>
      </c>
      <c r="CO112" s="47">
        <f t="shared" si="64"/>
        <v>0</v>
      </c>
      <c r="CP112" s="47">
        <f t="shared" si="64"/>
        <v>0</v>
      </c>
      <c r="CQ112" s="47">
        <f t="shared" si="63"/>
        <v>0</v>
      </c>
      <c r="CR112" s="47">
        <f t="shared" si="63"/>
        <v>0</v>
      </c>
      <c r="CS112" s="47">
        <f t="shared" si="63"/>
        <v>0</v>
      </c>
      <c r="CT112" s="47">
        <f t="shared" si="63"/>
        <v>0</v>
      </c>
      <c r="CU112" s="47">
        <f t="shared" si="63"/>
        <v>0</v>
      </c>
      <c r="CV112" s="47">
        <f t="shared" si="63"/>
        <v>0</v>
      </c>
      <c r="CW112" s="47">
        <f t="shared" si="63"/>
        <v>0</v>
      </c>
      <c r="CX112" s="47">
        <f t="shared" si="63"/>
        <v>0</v>
      </c>
      <c r="CY112" s="47">
        <f>SUM(CY113:CY115)</f>
        <v>0</v>
      </c>
      <c r="CZ112" s="47">
        <f>SUM(CZ113:CZ115)</f>
        <v>0</v>
      </c>
      <c r="DA112" s="51"/>
    </row>
    <row r="113" spans="1:105" hidden="1" outlineLevel="1" x14ac:dyDescent="0.3">
      <c r="A113" s="27" t="s">
        <v>153</v>
      </c>
      <c r="B113" s="37" t="s">
        <v>113</v>
      </c>
      <c r="C113" s="29" t="s">
        <v>88</v>
      </c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32"/>
    </row>
    <row r="114" spans="1:105" hidden="1" outlineLevel="1" x14ac:dyDescent="0.3">
      <c r="A114" s="27" t="s">
        <v>153</v>
      </c>
      <c r="B114" s="37" t="s">
        <v>113</v>
      </c>
      <c r="C114" s="29" t="s">
        <v>88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32"/>
    </row>
    <row r="115" spans="1:105" hidden="1" outlineLevel="1" x14ac:dyDescent="0.3">
      <c r="A115" s="27" t="s">
        <v>114</v>
      </c>
      <c r="B115" s="28" t="s">
        <v>114</v>
      </c>
      <c r="C115" s="29" t="s">
        <v>88</v>
      </c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32"/>
    </row>
    <row r="116" spans="1:105" ht="31.2" hidden="1" collapsed="1" x14ac:dyDescent="0.3">
      <c r="A116" s="45" t="s">
        <v>155</v>
      </c>
      <c r="B116" s="46" t="s">
        <v>156</v>
      </c>
      <c r="C116" s="47" t="s">
        <v>88</v>
      </c>
      <c r="D116" s="47"/>
      <c r="E116" s="47"/>
      <c r="F116" s="47"/>
      <c r="G116" s="47"/>
      <c r="H116" s="47">
        <f>SUM(H117:H119)</f>
        <v>0</v>
      </c>
      <c r="I116" s="47">
        <f t="shared" ref="I116:CX116" si="65">SUM(I117:I119)</f>
        <v>0</v>
      </c>
      <c r="J116" s="47" t="s">
        <v>89</v>
      </c>
      <c r="K116" s="47">
        <f t="shared" si="65"/>
        <v>0</v>
      </c>
      <c r="L116" s="47">
        <f t="shared" si="65"/>
        <v>0</v>
      </c>
      <c r="M116" s="47" t="s">
        <v>89</v>
      </c>
      <c r="N116" s="47">
        <f t="shared" si="65"/>
        <v>0</v>
      </c>
      <c r="O116" s="47">
        <f t="shared" si="65"/>
        <v>0</v>
      </c>
      <c r="P116" s="47">
        <f t="shared" si="65"/>
        <v>0</v>
      </c>
      <c r="Q116" s="47">
        <f t="shared" si="65"/>
        <v>0</v>
      </c>
      <c r="R116" s="47">
        <f t="shared" si="65"/>
        <v>0</v>
      </c>
      <c r="S116" s="47">
        <f t="shared" si="65"/>
        <v>0</v>
      </c>
      <c r="T116" s="47">
        <f t="shared" si="65"/>
        <v>0</v>
      </c>
      <c r="U116" s="47">
        <f t="shared" si="65"/>
        <v>0</v>
      </c>
      <c r="V116" s="47">
        <f t="shared" si="65"/>
        <v>0</v>
      </c>
      <c r="W116" s="47">
        <f t="shared" si="65"/>
        <v>0</v>
      </c>
      <c r="X116" s="47">
        <f t="shared" si="65"/>
        <v>0</v>
      </c>
      <c r="Y116" s="47">
        <f t="shared" si="65"/>
        <v>0</v>
      </c>
      <c r="Z116" s="47">
        <f t="shared" si="65"/>
        <v>0</v>
      </c>
      <c r="AA116" s="47">
        <f t="shared" si="65"/>
        <v>0</v>
      </c>
      <c r="AB116" s="47">
        <f t="shared" si="65"/>
        <v>0</v>
      </c>
      <c r="AC116" s="47">
        <f t="shared" si="65"/>
        <v>0</v>
      </c>
      <c r="AD116" s="47">
        <f t="shared" si="65"/>
        <v>0</v>
      </c>
      <c r="AE116" s="47">
        <f t="shared" si="65"/>
        <v>0</v>
      </c>
      <c r="AF116" s="47">
        <f t="shared" si="65"/>
        <v>0</v>
      </c>
      <c r="AG116" s="47">
        <f t="shared" si="65"/>
        <v>0</v>
      </c>
      <c r="AH116" s="47">
        <f t="shared" si="65"/>
        <v>0</v>
      </c>
      <c r="AI116" s="47">
        <f t="shared" si="65"/>
        <v>0</v>
      </c>
      <c r="AJ116" s="47">
        <f t="shared" si="65"/>
        <v>0</v>
      </c>
      <c r="AK116" s="47">
        <f t="shared" si="65"/>
        <v>0</v>
      </c>
      <c r="AL116" s="47">
        <f t="shared" si="65"/>
        <v>0</v>
      </c>
      <c r="AM116" s="47">
        <f t="shared" si="65"/>
        <v>0</v>
      </c>
      <c r="AN116" s="47">
        <f t="shared" si="65"/>
        <v>0</v>
      </c>
      <c r="AO116" s="47">
        <f t="shared" si="65"/>
        <v>0</v>
      </c>
      <c r="AP116" s="47">
        <f t="shared" si="65"/>
        <v>0</v>
      </c>
      <c r="AQ116" s="47">
        <f t="shared" si="65"/>
        <v>0</v>
      </c>
      <c r="AR116" s="47">
        <f t="shared" si="65"/>
        <v>0</v>
      </c>
      <c r="AS116" s="47">
        <f t="shared" si="65"/>
        <v>0</v>
      </c>
      <c r="AT116" s="47">
        <f t="shared" si="65"/>
        <v>0</v>
      </c>
      <c r="AU116" s="47">
        <f t="shared" si="65"/>
        <v>0</v>
      </c>
      <c r="AV116" s="47">
        <f t="shared" si="65"/>
        <v>0</v>
      </c>
      <c r="AW116" s="47">
        <f t="shared" si="65"/>
        <v>0</v>
      </c>
      <c r="AX116" s="47">
        <f t="shared" si="65"/>
        <v>0</v>
      </c>
      <c r="AY116" s="47">
        <f t="shared" si="65"/>
        <v>0</v>
      </c>
      <c r="AZ116" s="47">
        <f t="shared" si="65"/>
        <v>0</v>
      </c>
      <c r="BA116" s="47">
        <f t="shared" si="65"/>
        <v>0</v>
      </c>
      <c r="BB116" s="47">
        <f t="shared" si="65"/>
        <v>0</v>
      </c>
      <c r="BC116" s="47">
        <f t="shared" si="65"/>
        <v>0</v>
      </c>
      <c r="BD116" s="47">
        <f t="shared" si="65"/>
        <v>0</v>
      </c>
      <c r="BE116" s="47">
        <f t="shared" si="65"/>
        <v>0</v>
      </c>
      <c r="BF116" s="47">
        <f t="shared" si="65"/>
        <v>0</v>
      </c>
      <c r="BG116" s="47">
        <f t="shared" si="65"/>
        <v>0</v>
      </c>
      <c r="BH116" s="47">
        <f t="shared" si="65"/>
        <v>0</v>
      </c>
      <c r="BI116" s="47">
        <f t="shared" si="65"/>
        <v>0</v>
      </c>
      <c r="BJ116" s="47">
        <f t="shared" si="65"/>
        <v>0</v>
      </c>
      <c r="BK116" s="47">
        <f t="shared" si="65"/>
        <v>0</v>
      </c>
      <c r="BL116" s="47">
        <f t="shared" si="65"/>
        <v>0</v>
      </c>
      <c r="BM116" s="47">
        <f t="shared" si="65"/>
        <v>0</v>
      </c>
      <c r="BN116" s="47">
        <f t="shared" si="65"/>
        <v>0</v>
      </c>
      <c r="BO116" s="47">
        <f t="shared" si="65"/>
        <v>0</v>
      </c>
      <c r="BP116" s="47">
        <f t="shared" si="65"/>
        <v>0</v>
      </c>
      <c r="BQ116" s="47">
        <f t="shared" si="65"/>
        <v>0</v>
      </c>
      <c r="BR116" s="47">
        <f t="shared" si="65"/>
        <v>0</v>
      </c>
      <c r="BS116" s="47">
        <f t="shared" si="65"/>
        <v>0</v>
      </c>
      <c r="BT116" s="47">
        <f t="shared" si="65"/>
        <v>0</v>
      </c>
      <c r="BU116" s="47">
        <f t="shared" si="65"/>
        <v>0</v>
      </c>
      <c r="BV116" s="47">
        <f t="shared" si="65"/>
        <v>0</v>
      </c>
      <c r="BW116" s="47">
        <f t="shared" si="65"/>
        <v>0</v>
      </c>
      <c r="BX116" s="47">
        <f t="shared" si="65"/>
        <v>0</v>
      </c>
      <c r="BY116" s="47">
        <f t="shared" si="65"/>
        <v>0</v>
      </c>
      <c r="BZ116" s="47">
        <f t="shared" si="65"/>
        <v>0</v>
      </c>
      <c r="CA116" s="47">
        <f t="shared" si="65"/>
        <v>0</v>
      </c>
      <c r="CB116" s="47">
        <f t="shared" si="65"/>
        <v>0</v>
      </c>
      <c r="CC116" s="47">
        <f t="shared" si="65"/>
        <v>0</v>
      </c>
      <c r="CD116" s="47">
        <f t="shared" si="65"/>
        <v>0</v>
      </c>
      <c r="CE116" s="47">
        <f t="shared" si="65"/>
        <v>0</v>
      </c>
      <c r="CF116" s="47">
        <f t="shared" si="65"/>
        <v>0</v>
      </c>
      <c r="CG116" s="47">
        <f t="shared" ref="CG116:CP116" si="66">SUM(CG117:CG119)</f>
        <v>0</v>
      </c>
      <c r="CH116" s="47">
        <f t="shared" si="66"/>
        <v>0</v>
      </c>
      <c r="CI116" s="47">
        <f t="shared" si="66"/>
        <v>0</v>
      </c>
      <c r="CJ116" s="47">
        <f t="shared" si="66"/>
        <v>0</v>
      </c>
      <c r="CK116" s="47">
        <f t="shared" si="66"/>
        <v>0</v>
      </c>
      <c r="CL116" s="47">
        <f t="shared" si="66"/>
        <v>0</v>
      </c>
      <c r="CM116" s="47">
        <f t="shared" si="66"/>
        <v>0</v>
      </c>
      <c r="CN116" s="47">
        <f t="shared" si="66"/>
        <v>0</v>
      </c>
      <c r="CO116" s="47">
        <f t="shared" si="66"/>
        <v>0</v>
      </c>
      <c r="CP116" s="47">
        <f t="shared" si="66"/>
        <v>0</v>
      </c>
      <c r="CQ116" s="47">
        <f t="shared" si="65"/>
        <v>0</v>
      </c>
      <c r="CR116" s="47">
        <f t="shared" si="65"/>
        <v>0</v>
      </c>
      <c r="CS116" s="47">
        <f t="shared" si="65"/>
        <v>0</v>
      </c>
      <c r="CT116" s="47">
        <f t="shared" si="65"/>
        <v>0</v>
      </c>
      <c r="CU116" s="47">
        <f t="shared" si="65"/>
        <v>0</v>
      </c>
      <c r="CV116" s="47">
        <f t="shared" si="65"/>
        <v>0</v>
      </c>
      <c r="CW116" s="47">
        <f t="shared" si="65"/>
        <v>0</v>
      </c>
      <c r="CX116" s="47">
        <f t="shared" si="65"/>
        <v>0</v>
      </c>
      <c r="CY116" s="47">
        <f>SUM(CY117:CY119)</f>
        <v>0</v>
      </c>
      <c r="CZ116" s="47">
        <f>SUM(CZ117:CZ119)</f>
        <v>0</v>
      </c>
      <c r="DA116" s="51"/>
    </row>
    <row r="117" spans="1:105" hidden="1" outlineLevel="1" x14ac:dyDescent="0.3">
      <c r="A117" s="27" t="s">
        <v>155</v>
      </c>
      <c r="B117" s="37" t="s">
        <v>113</v>
      </c>
      <c r="C117" s="29" t="s">
        <v>88</v>
      </c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32"/>
    </row>
    <row r="118" spans="1:105" hidden="1" outlineLevel="1" x14ac:dyDescent="0.3">
      <c r="A118" s="27" t="s">
        <v>155</v>
      </c>
      <c r="B118" s="37" t="s">
        <v>113</v>
      </c>
      <c r="C118" s="29" t="s">
        <v>88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32"/>
    </row>
    <row r="119" spans="1:105" hidden="1" outlineLevel="1" x14ac:dyDescent="0.3">
      <c r="A119" s="27" t="s">
        <v>114</v>
      </c>
      <c r="B119" s="28" t="s">
        <v>114</v>
      </c>
      <c r="C119" s="29" t="s">
        <v>88</v>
      </c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32"/>
    </row>
    <row r="120" spans="1:105" ht="31.2" hidden="1" collapsed="1" x14ac:dyDescent="0.3">
      <c r="A120" s="45" t="s">
        <v>157</v>
      </c>
      <c r="B120" s="46" t="s">
        <v>158</v>
      </c>
      <c r="C120" s="47" t="s">
        <v>88</v>
      </c>
      <c r="D120" s="47"/>
      <c r="E120" s="47"/>
      <c r="F120" s="47"/>
      <c r="G120" s="47"/>
      <c r="H120" s="47">
        <f>SUM(H121:H123)</f>
        <v>0</v>
      </c>
      <c r="I120" s="47">
        <f t="shared" ref="I120:CX120" si="67">SUM(I121:I123)</f>
        <v>0</v>
      </c>
      <c r="J120" s="47" t="s">
        <v>89</v>
      </c>
      <c r="K120" s="47">
        <f t="shared" si="67"/>
        <v>0</v>
      </c>
      <c r="L120" s="47">
        <f t="shared" si="67"/>
        <v>0</v>
      </c>
      <c r="M120" s="47" t="s">
        <v>89</v>
      </c>
      <c r="N120" s="47">
        <f t="shared" si="67"/>
        <v>0</v>
      </c>
      <c r="O120" s="47">
        <f t="shared" si="67"/>
        <v>0</v>
      </c>
      <c r="P120" s="47">
        <f t="shared" si="67"/>
        <v>0</v>
      </c>
      <c r="Q120" s="47">
        <f t="shared" si="67"/>
        <v>0</v>
      </c>
      <c r="R120" s="47">
        <f t="shared" si="67"/>
        <v>0</v>
      </c>
      <c r="S120" s="47">
        <f t="shared" si="67"/>
        <v>0</v>
      </c>
      <c r="T120" s="47">
        <f t="shared" si="67"/>
        <v>0</v>
      </c>
      <c r="U120" s="47">
        <f t="shared" si="67"/>
        <v>0</v>
      </c>
      <c r="V120" s="47">
        <f t="shared" si="67"/>
        <v>0</v>
      </c>
      <c r="W120" s="47">
        <f t="shared" si="67"/>
        <v>0</v>
      </c>
      <c r="X120" s="47">
        <f t="shared" si="67"/>
        <v>0</v>
      </c>
      <c r="Y120" s="47">
        <f t="shared" si="67"/>
        <v>0</v>
      </c>
      <c r="Z120" s="47">
        <f t="shared" si="67"/>
        <v>0</v>
      </c>
      <c r="AA120" s="47">
        <f t="shared" si="67"/>
        <v>0</v>
      </c>
      <c r="AB120" s="47">
        <f t="shared" si="67"/>
        <v>0</v>
      </c>
      <c r="AC120" s="47">
        <f t="shared" si="67"/>
        <v>0</v>
      </c>
      <c r="AD120" s="47">
        <f t="shared" si="67"/>
        <v>0</v>
      </c>
      <c r="AE120" s="47">
        <f t="shared" si="67"/>
        <v>0</v>
      </c>
      <c r="AF120" s="47">
        <f t="shared" si="67"/>
        <v>0</v>
      </c>
      <c r="AG120" s="47">
        <f t="shared" si="67"/>
        <v>0</v>
      </c>
      <c r="AH120" s="47">
        <f t="shared" si="67"/>
        <v>0</v>
      </c>
      <c r="AI120" s="47">
        <f t="shared" si="67"/>
        <v>0</v>
      </c>
      <c r="AJ120" s="47">
        <f t="shared" si="67"/>
        <v>0</v>
      </c>
      <c r="AK120" s="47">
        <f t="shared" si="67"/>
        <v>0</v>
      </c>
      <c r="AL120" s="47">
        <f t="shared" si="67"/>
        <v>0</v>
      </c>
      <c r="AM120" s="47">
        <f t="shared" si="67"/>
        <v>0</v>
      </c>
      <c r="AN120" s="47">
        <f t="shared" si="67"/>
        <v>0</v>
      </c>
      <c r="AO120" s="47">
        <f t="shared" si="67"/>
        <v>0</v>
      </c>
      <c r="AP120" s="47">
        <f t="shared" si="67"/>
        <v>0</v>
      </c>
      <c r="AQ120" s="47">
        <f t="shared" si="67"/>
        <v>0</v>
      </c>
      <c r="AR120" s="47">
        <f t="shared" si="67"/>
        <v>0</v>
      </c>
      <c r="AS120" s="47">
        <f t="shared" si="67"/>
        <v>0</v>
      </c>
      <c r="AT120" s="47">
        <f t="shared" si="67"/>
        <v>0</v>
      </c>
      <c r="AU120" s="47">
        <f t="shared" si="67"/>
        <v>0</v>
      </c>
      <c r="AV120" s="47">
        <f t="shared" si="67"/>
        <v>0</v>
      </c>
      <c r="AW120" s="47">
        <f t="shared" si="67"/>
        <v>0</v>
      </c>
      <c r="AX120" s="47">
        <f t="shared" si="67"/>
        <v>0</v>
      </c>
      <c r="AY120" s="47">
        <f t="shared" si="67"/>
        <v>0</v>
      </c>
      <c r="AZ120" s="47">
        <f t="shared" si="67"/>
        <v>0</v>
      </c>
      <c r="BA120" s="47">
        <f t="shared" si="67"/>
        <v>0</v>
      </c>
      <c r="BB120" s="47">
        <f t="shared" si="67"/>
        <v>0</v>
      </c>
      <c r="BC120" s="47">
        <f t="shared" si="67"/>
        <v>0</v>
      </c>
      <c r="BD120" s="47">
        <f t="shared" si="67"/>
        <v>0</v>
      </c>
      <c r="BE120" s="47">
        <f t="shared" si="67"/>
        <v>0</v>
      </c>
      <c r="BF120" s="47">
        <f t="shared" si="67"/>
        <v>0</v>
      </c>
      <c r="BG120" s="47">
        <f t="shared" si="67"/>
        <v>0</v>
      </c>
      <c r="BH120" s="47">
        <f t="shared" si="67"/>
        <v>0</v>
      </c>
      <c r="BI120" s="47">
        <f t="shared" si="67"/>
        <v>0</v>
      </c>
      <c r="BJ120" s="47">
        <f t="shared" si="67"/>
        <v>0</v>
      </c>
      <c r="BK120" s="47">
        <f t="shared" si="67"/>
        <v>0</v>
      </c>
      <c r="BL120" s="47">
        <f t="shared" si="67"/>
        <v>0</v>
      </c>
      <c r="BM120" s="47">
        <f t="shared" si="67"/>
        <v>0</v>
      </c>
      <c r="BN120" s="47">
        <f t="shared" si="67"/>
        <v>0</v>
      </c>
      <c r="BO120" s="47">
        <f t="shared" si="67"/>
        <v>0</v>
      </c>
      <c r="BP120" s="47">
        <f t="shared" si="67"/>
        <v>0</v>
      </c>
      <c r="BQ120" s="47">
        <f t="shared" si="67"/>
        <v>0</v>
      </c>
      <c r="BR120" s="47">
        <f t="shared" si="67"/>
        <v>0</v>
      </c>
      <c r="BS120" s="47">
        <f t="shared" si="67"/>
        <v>0</v>
      </c>
      <c r="BT120" s="47">
        <f t="shared" si="67"/>
        <v>0</v>
      </c>
      <c r="BU120" s="47">
        <f t="shared" si="67"/>
        <v>0</v>
      </c>
      <c r="BV120" s="47">
        <f t="shared" si="67"/>
        <v>0</v>
      </c>
      <c r="BW120" s="47">
        <f t="shared" si="67"/>
        <v>0</v>
      </c>
      <c r="BX120" s="47">
        <f t="shared" si="67"/>
        <v>0</v>
      </c>
      <c r="BY120" s="47">
        <f t="shared" si="67"/>
        <v>0</v>
      </c>
      <c r="BZ120" s="47">
        <f t="shared" si="67"/>
        <v>0</v>
      </c>
      <c r="CA120" s="47">
        <f t="shared" si="67"/>
        <v>0</v>
      </c>
      <c r="CB120" s="47">
        <f t="shared" si="67"/>
        <v>0</v>
      </c>
      <c r="CC120" s="47">
        <f t="shared" si="67"/>
        <v>0</v>
      </c>
      <c r="CD120" s="47">
        <f t="shared" si="67"/>
        <v>0</v>
      </c>
      <c r="CE120" s="47">
        <f t="shared" si="67"/>
        <v>0</v>
      </c>
      <c r="CF120" s="47">
        <f t="shared" si="67"/>
        <v>0</v>
      </c>
      <c r="CG120" s="47">
        <f t="shared" ref="CG120:CP120" si="68">SUM(CG121:CG123)</f>
        <v>0</v>
      </c>
      <c r="CH120" s="47">
        <f t="shared" si="68"/>
        <v>0</v>
      </c>
      <c r="CI120" s="47">
        <f t="shared" si="68"/>
        <v>0</v>
      </c>
      <c r="CJ120" s="47">
        <f t="shared" si="68"/>
        <v>0</v>
      </c>
      <c r="CK120" s="47">
        <f t="shared" si="68"/>
        <v>0</v>
      </c>
      <c r="CL120" s="47">
        <f t="shared" si="68"/>
        <v>0</v>
      </c>
      <c r="CM120" s="47">
        <f t="shared" si="68"/>
        <v>0</v>
      </c>
      <c r="CN120" s="47">
        <f t="shared" si="68"/>
        <v>0</v>
      </c>
      <c r="CO120" s="47">
        <f t="shared" si="68"/>
        <v>0</v>
      </c>
      <c r="CP120" s="47">
        <f t="shared" si="68"/>
        <v>0</v>
      </c>
      <c r="CQ120" s="47">
        <f t="shared" si="67"/>
        <v>0</v>
      </c>
      <c r="CR120" s="47">
        <f t="shared" si="67"/>
        <v>0</v>
      </c>
      <c r="CS120" s="47">
        <f t="shared" si="67"/>
        <v>0</v>
      </c>
      <c r="CT120" s="47">
        <f t="shared" si="67"/>
        <v>0</v>
      </c>
      <c r="CU120" s="47">
        <f t="shared" si="67"/>
        <v>0</v>
      </c>
      <c r="CV120" s="47">
        <f t="shared" si="67"/>
        <v>0</v>
      </c>
      <c r="CW120" s="47">
        <f t="shared" si="67"/>
        <v>0</v>
      </c>
      <c r="CX120" s="47">
        <f t="shared" si="67"/>
        <v>0</v>
      </c>
      <c r="CY120" s="47">
        <f>SUM(CY121:CY123)</f>
        <v>0</v>
      </c>
      <c r="CZ120" s="47">
        <f>SUM(CZ121:CZ123)</f>
        <v>0</v>
      </c>
      <c r="DA120" s="51"/>
    </row>
    <row r="121" spans="1:105" hidden="1" outlineLevel="1" x14ac:dyDescent="0.3">
      <c r="A121" s="27" t="s">
        <v>157</v>
      </c>
      <c r="B121" s="37" t="s">
        <v>113</v>
      </c>
      <c r="C121" s="29" t="s">
        <v>88</v>
      </c>
      <c r="D121" s="29"/>
      <c r="E121" s="29"/>
      <c r="F121" s="29"/>
      <c r="G121" s="29"/>
      <c r="H121" s="29"/>
      <c r="I121" s="29"/>
      <c r="J121" s="29"/>
      <c r="K121" s="29"/>
      <c r="L121" s="29"/>
      <c r="M121" s="36"/>
      <c r="N121" s="36"/>
      <c r="O121" s="36"/>
      <c r="P121" s="36"/>
      <c r="Q121" s="36"/>
      <c r="R121" s="36"/>
      <c r="S121" s="36"/>
      <c r="T121" s="36">
        <f>O121+V121</f>
        <v>0</v>
      </c>
      <c r="U121" s="36">
        <f>O121+X121</f>
        <v>0</v>
      </c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29"/>
      <c r="AN121" s="29"/>
      <c r="AO121" s="29"/>
      <c r="AP121" s="29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32"/>
    </row>
    <row r="122" spans="1:105" hidden="1" outlineLevel="1" x14ac:dyDescent="0.3">
      <c r="A122" s="27" t="s">
        <v>157</v>
      </c>
      <c r="B122" s="37" t="s">
        <v>113</v>
      </c>
      <c r="C122" s="29" t="s">
        <v>88</v>
      </c>
      <c r="D122" s="29"/>
      <c r="E122" s="29"/>
      <c r="F122" s="29"/>
      <c r="G122" s="29"/>
      <c r="H122" s="29"/>
      <c r="I122" s="29"/>
      <c r="J122" s="29"/>
      <c r="K122" s="29"/>
      <c r="L122" s="29"/>
      <c r="M122" s="36"/>
      <c r="N122" s="36"/>
      <c r="O122" s="36"/>
      <c r="P122" s="36"/>
      <c r="Q122" s="36"/>
      <c r="R122" s="36"/>
      <c r="S122" s="36"/>
      <c r="T122" s="36">
        <f>O122+V122</f>
        <v>0</v>
      </c>
      <c r="U122" s="36">
        <f>O122+X122</f>
        <v>0</v>
      </c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32"/>
    </row>
    <row r="123" spans="1:105" hidden="1" outlineLevel="1" x14ac:dyDescent="0.3">
      <c r="A123" s="27" t="s">
        <v>114</v>
      </c>
      <c r="B123" s="28" t="s">
        <v>114</v>
      </c>
      <c r="C123" s="29" t="s">
        <v>88</v>
      </c>
      <c r="D123" s="29"/>
      <c r="E123" s="29"/>
      <c r="F123" s="29"/>
      <c r="G123" s="29"/>
      <c r="H123" s="29"/>
      <c r="I123" s="29"/>
      <c r="J123" s="29"/>
      <c r="K123" s="29"/>
      <c r="L123" s="29"/>
      <c r="M123" s="36"/>
      <c r="N123" s="36"/>
      <c r="O123" s="36"/>
      <c r="P123" s="36"/>
      <c r="Q123" s="36"/>
      <c r="R123" s="36"/>
      <c r="S123" s="36"/>
      <c r="T123" s="36">
        <f>O123+V123</f>
        <v>0</v>
      </c>
      <c r="U123" s="36">
        <f>O123+X123</f>
        <v>0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32"/>
    </row>
    <row r="124" spans="1:105" ht="31.2" hidden="1" collapsed="1" x14ac:dyDescent="0.3">
      <c r="A124" s="45" t="s">
        <v>159</v>
      </c>
      <c r="B124" s="46" t="s">
        <v>160</v>
      </c>
      <c r="C124" s="47" t="s">
        <v>88</v>
      </c>
      <c r="D124" s="47"/>
      <c r="E124" s="47"/>
      <c r="F124" s="47"/>
      <c r="G124" s="47"/>
      <c r="H124" s="47">
        <f>SUM(H125:H130)</f>
        <v>0</v>
      </c>
      <c r="I124" s="50">
        <f>SUM(I125:I130)</f>
        <v>0</v>
      </c>
      <c r="J124" s="47" t="s">
        <v>89</v>
      </c>
      <c r="K124" s="47">
        <f>SUM(K125:K130)</f>
        <v>0</v>
      </c>
      <c r="L124" s="59">
        <f>SUM(L125:L130)</f>
        <v>0</v>
      </c>
      <c r="M124" s="47" t="s">
        <v>89</v>
      </c>
      <c r="N124" s="47">
        <f t="shared" ref="N124:BY124" si="69">SUM(N125:N130)</f>
        <v>0</v>
      </c>
      <c r="O124" s="47">
        <f t="shared" si="69"/>
        <v>0</v>
      </c>
      <c r="P124" s="47">
        <f t="shared" si="69"/>
        <v>0</v>
      </c>
      <c r="Q124" s="47">
        <f t="shared" si="69"/>
        <v>0</v>
      </c>
      <c r="R124" s="47">
        <f t="shared" si="69"/>
        <v>0</v>
      </c>
      <c r="S124" s="47">
        <f t="shared" si="69"/>
        <v>0</v>
      </c>
      <c r="T124" s="47">
        <f t="shared" si="69"/>
        <v>0</v>
      </c>
      <c r="U124" s="47">
        <f t="shared" si="69"/>
        <v>0</v>
      </c>
      <c r="V124" s="47">
        <f t="shared" si="69"/>
        <v>0</v>
      </c>
      <c r="W124" s="47">
        <f t="shared" si="69"/>
        <v>0</v>
      </c>
      <c r="X124" s="47">
        <f t="shared" si="69"/>
        <v>0</v>
      </c>
      <c r="Y124" s="47">
        <f t="shared" si="69"/>
        <v>0</v>
      </c>
      <c r="Z124" s="47">
        <f t="shared" si="69"/>
        <v>0</v>
      </c>
      <c r="AA124" s="47">
        <f t="shared" si="69"/>
        <v>0</v>
      </c>
      <c r="AB124" s="47">
        <f t="shared" si="69"/>
        <v>0</v>
      </c>
      <c r="AC124" s="47">
        <f t="shared" si="69"/>
        <v>0</v>
      </c>
      <c r="AD124" s="47">
        <f t="shared" si="69"/>
        <v>0</v>
      </c>
      <c r="AE124" s="47">
        <f t="shared" si="69"/>
        <v>0</v>
      </c>
      <c r="AF124" s="47">
        <f t="shared" si="69"/>
        <v>0</v>
      </c>
      <c r="AG124" s="50">
        <f t="shared" si="69"/>
        <v>0</v>
      </c>
      <c r="AH124" s="47">
        <f t="shared" si="69"/>
        <v>0</v>
      </c>
      <c r="AI124" s="50">
        <f t="shared" si="69"/>
        <v>0</v>
      </c>
      <c r="AJ124" s="47">
        <f t="shared" si="69"/>
        <v>0</v>
      </c>
      <c r="AK124" s="50">
        <f t="shared" si="69"/>
        <v>0</v>
      </c>
      <c r="AL124" s="50">
        <f t="shared" si="69"/>
        <v>0</v>
      </c>
      <c r="AM124" s="47">
        <f t="shared" si="69"/>
        <v>0</v>
      </c>
      <c r="AN124" s="50">
        <f t="shared" si="69"/>
        <v>0</v>
      </c>
      <c r="AO124" s="47">
        <f t="shared" si="69"/>
        <v>0</v>
      </c>
      <c r="AP124" s="47">
        <f t="shared" si="69"/>
        <v>0</v>
      </c>
      <c r="AQ124" s="50">
        <f t="shared" si="69"/>
        <v>0</v>
      </c>
      <c r="AR124" s="47">
        <f t="shared" si="69"/>
        <v>0</v>
      </c>
      <c r="AS124" s="47">
        <f t="shared" si="69"/>
        <v>0</v>
      </c>
      <c r="AT124" s="47">
        <f t="shared" si="69"/>
        <v>0</v>
      </c>
      <c r="AU124" s="47">
        <f t="shared" si="69"/>
        <v>0</v>
      </c>
      <c r="AV124" s="47">
        <f t="shared" si="69"/>
        <v>0</v>
      </c>
      <c r="AW124" s="47">
        <f t="shared" si="69"/>
        <v>0</v>
      </c>
      <c r="AX124" s="47">
        <f t="shared" si="69"/>
        <v>0</v>
      </c>
      <c r="AY124" s="47">
        <f t="shared" si="69"/>
        <v>0</v>
      </c>
      <c r="AZ124" s="47">
        <f t="shared" si="69"/>
        <v>0</v>
      </c>
      <c r="BA124" s="47">
        <f t="shared" si="69"/>
        <v>0</v>
      </c>
      <c r="BB124" s="47">
        <f t="shared" si="69"/>
        <v>0</v>
      </c>
      <c r="BC124" s="47">
        <f t="shared" si="69"/>
        <v>0</v>
      </c>
      <c r="BD124" s="47">
        <f t="shared" si="69"/>
        <v>0</v>
      </c>
      <c r="BE124" s="47">
        <f t="shared" si="69"/>
        <v>0</v>
      </c>
      <c r="BF124" s="47">
        <f t="shared" si="69"/>
        <v>0</v>
      </c>
      <c r="BG124" s="47">
        <f t="shared" si="69"/>
        <v>0</v>
      </c>
      <c r="BH124" s="47">
        <f t="shared" si="69"/>
        <v>0</v>
      </c>
      <c r="BI124" s="47">
        <f t="shared" si="69"/>
        <v>0</v>
      </c>
      <c r="BJ124" s="47">
        <f t="shared" si="69"/>
        <v>0</v>
      </c>
      <c r="BK124" s="47">
        <f t="shared" si="69"/>
        <v>0</v>
      </c>
      <c r="BL124" s="47">
        <f t="shared" si="69"/>
        <v>0</v>
      </c>
      <c r="BM124" s="47">
        <f t="shared" si="69"/>
        <v>0</v>
      </c>
      <c r="BN124" s="47">
        <f t="shared" si="69"/>
        <v>0</v>
      </c>
      <c r="BO124" s="47">
        <f t="shared" si="69"/>
        <v>0</v>
      </c>
      <c r="BP124" s="47">
        <f t="shared" si="69"/>
        <v>0</v>
      </c>
      <c r="BQ124" s="47">
        <f t="shared" si="69"/>
        <v>0</v>
      </c>
      <c r="BR124" s="47">
        <f t="shared" si="69"/>
        <v>0</v>
      </c>
      <c r="BS124" s="47">
        <f t="shared" si="69"/>
        <v>0</v>
      </c>
      <c r="BT124" s="47">
        <f t="shared" si="69"/>
        <v>0</v>
      </c>
      <c r="BU124" s="47">
        <f t="shared" si="69"/>
        <v>0</v>
      </c>
      <c r="BV124" s="47">
        <f t="shared" si="69"/>
        <v>0</v>
      </c>
      <c r="BW124" s="47">
        <f t="shared" si="69"/>
        <v>0</v>
      </c>
      <c r="BX124" s="47">
        <f t="shared" si="69"/>
        <v>0</v>
      </c>
      <c r="BY124" s="47">
        <f t="shared" si="69"/>
        <v>0</v>
      </c>
      <c r="BZ124" s="47">
        <f t="shared" ref="BZ124:CZ124" si="70">SUM(BZ125:BZ130)</f>
        <v>0</v>
      </c>
      <c r="CA124" s="47">
        <f t="shared" si="70"/>
        <v>0</v>
      </c>
      <c r="CB124" s="47">
        <f t="shared" si="70"/>
        <v>0</v>
      </c>
      <c r="CC124" s="47">
        <f t="shared" si="70"/>
        <v>0</v>
      </c>
      <c r="CD124" s="47">
        <f t="shared" si="70"/>
        <v>0</v>
      </c>
      <c r="CE124" s="47">
        <f t="shared" si="70"/>
        <v>0</v>
      </c>
      <c r="CF124" s="47">
        <f t="shared" si="70"/>
        <v>0</v>
      </c>
      <c r="CG124" s="47">
        <f t="shared" si="70"/>
        <v>0</v>
      </c>
      <c r="CH124" s="47">
        <f t="shared" si="70"/>
        <v>0</v>
      </c>
      <c r="CI124" s="47">
        <f t="shared" si="70"/>
        <v>0</v>
      </c>
      <c r="CJ124" s="47">
        <f t="shared" ref="CJ124:CP124" si="71">SUM(CJ125:CJ130)</f>
        <v>0</v>
      </c>
      <c r="CK124" s="47">
        <f t="shared" si="71"/>
        <v>0</v>
      </c>
      <c r="CL124" s="47">
        <f t="shared" si="71"/>
        <v>0</v>
      </c>
      <c r="CM124" s="47">
        <f t="shared" si="71"/>
        <v>0</v>
      </c>
      <c r="CN124" s="47">
        <f t="shared" si="71"/>
        <v>0</v>
      </c>
      <c r="CO124" s="47">
        <f t="shared" si="71"/>
        <v>0</v>
      </c>
      <c r="CP124" s="47">
        <f t="shared" si="71"/>
        <v>0</v>
      </c>
      <c r="CQ124" s="50">
        <f t="shared" si="70"/>
        <v>0</v>
      </c>
      <c r="CR124" s="47">
        <f t="shared" si="70"/>
        <v>0</v>
      </c>
      <c r="CS124" s="47">
        <f t="shared" si="70"/>
        <v>0</v>
      </c>
      <c r="CT124" s="50">
        <f t="shared" si="70"/>
        <v>0</v>
      </c>
      <c r="CU124" s="47">
        <f t="shared" si="70"/>
        <v>0</v>
      </c>
      <c r="CV124" s="49">
        <f t="shared" si="70"/>
        <v>0</v>
      </c>
      <c r="CW124" s="47">
        <f t="shared" si="70"/>
        <v>0</v>
      </c>
      <c r="CX124" s="47">
        <f t="shared" si="70"/>
        <v>0</v>
      </c>
      <c r="CY124" s="49">
        <f t="shared" si="70"/>
        <v>0</v>
      </c>
      <c r="CZ124" s="47">
        <f t="shared" si="70"/>
        <v>0</v>
      </c>
      <c r="DA124" s="51"/>
    </row>
    <row r="125" spans="1:105" s="1" customFormat="1" hidden="1" outlineLevel="1" x14ac:dyDescent="0.3">
      <c r="A125" s="27" t="s">
        <v>159</v>
      </c>
      <c r="B125" s="66"/>
      <c r="C125" s="60"/>
      <c r="D125" s="36"/>
      <c r="E125" s="36"/>
      <c r="F125" s="36"/>
      <c r="G125" s="36"/>
      <c r="H125" s="61"/>
      <c r="I125" s="61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>
        <f t="shared" ref="T125:T130" si="72">O125+V125</f>
        <v>0</v>
      </c>
      <c r="U125" s="36">
        <f t="shared" ref="U125:U130" si="73">O125+X125</f>
        <v>0</v>
      </c>
      <c r="V125" s="36"/>
      <c r="W125" s="36"/>
      <c r="X125" s="36"/>
      <c r="Y125" s="61">
        <f t="shared" ref="Y125:Y130" si="74">AB125</f>
        <v>0</v>
      </c>
      <c r="Z125" s="36"/>
      <c r="AA125" s="36"/>
      <c r="AB125" s="61"/>
      <c r="AC125" s="36"/>
      <c r="AD125" s="36"/>
      <c r="AE125" s="36"/>
      <c r="AF125" s="36"/>
      <c r="AG125" s="61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36"/>
      <c r="BQ125" s="36"/>
      <c r="BR125" s="36"/>
      <c r="BS125" s="36"/>
      <c r="BT125" s="36"/>
      <c r="BU125" s="36"/>
      <c r="BV125" s="36"/>
      <c r="BW125" s="36"/>
      <c r="BX125" s="36"/>
      <c r="BY125" s="36"/>
      <c r="BZ125" s="36"/>
      <c r="CA125" s="36"/>
      <c r="CB125" s="36"/>
      <c r="CC125" s="36"/>
      <c r="CD125" s="36"/>
      <c r="CE125" s="36"/>
      <c r="CF125" s="36"/>
      <c r="CG125" s="36"/>
      <c r="CH125" s="36"/>
      <c r="CI125" s="36"/>
      <c r="CJ125" s="36"/>
      <c r="CK125" s="36"/>
      <c r="CL125" s="36"/>
      <c r="CM125" s="36"/>
      <c r="CN125" s="36"/>
      <c r="CO125" s="36"/>
      <c r="CP125" s="36"/>
      <c r="CQ125" s="53">
        <f t="shared" ref="CQ125:CU130" si="75">AI125+AS125+BC125+BM125+BW125</f>
        <v>0</v>
      </c>
      <c r="CR125" s="53">
        <f t="shared" si="75"/>
        <v>0</v>
      </c>
      <c r="CS125" s="53">
        <f t="shared" si="75"/>
        <v>0</v>
      </c>
      <c r="CT125" s="53">
        <f t="shared" si="75"/>
        <v>0</v>
      </c>
      <c r="CU125" s="53">
        <f t="shared" si="75"/>
        <v>0</v>
      </c>
      <c r="CV125" s="33"/>
      <c r="CW125" s="29"/>
      <c r="CX125" s="29"/>
      <c r="CY125" s="33"/>
      <c r="CZ125" s="36"/>
      <c r="DA125" s="57"/>
    </row>
    <row r="126" spans="1:105" s="1" customFormat="1" hidden="1" outlineLevel="1" x14ac:dyDescent="0.3">
      <c r="A126" s="27" t="s">
        <v>159</v>
      </c>
      <c r="B126" s="66"/>
      <c r="C126" s="60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>
        <f>O126+V126</f>
        <v>0</v>
      </c>
      <c r="U126" s="36">
        <f t="shared" si="73"/>
        <v>0</v>
      </c>
      <c r="V126" s="36"/>
      <c r="W126" s="36"/>
      <c r="X126" s="36"/>
      <c r="Y126" s="61">
        <f t="shared" si="74"/>
        <v>0</v>
      </c>
      <c r="Z126" s="36"/>
      <c r="AA126" s="36"/>
      <c r="AB126" s="36"/>
      <c r="AC126" s="36"/>
      <c r="AD126" s="36"/>
      <c r="AE126" s="36"/>
      <c r="AF126" s="36"/>
      <c r="AG126" s="61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36"/>
      <c r="BQ126" s="36"/>
      <c r="BR126" s="36"/>
      <c r="BS126" s="36"/>
      <c r="BT126" s="36"/>
      <c r="BU126" s="36"/>
      <c r="BV126" s="36"/>
      <c r="BW126" s="36"/>
      <c r="BX126" s="36"/>
      <c r="BY126" s="36"/>
      <c r="BZ126" s="36"/>
      <c r="CA126" s="36"/>
      <c r="CB126" s="36"/>
      <c r="CC126" s="36"/>
      <c r="CD126" s="36"/>
      <c r="CE126" s="36"/>
      <c r="CF126" s="36"/>
      <c r="CG126" s="36"/>
      <c r="CH126" s="36"/>
      <c r="CI126" s="36"/>
      <c r="CJ126" s="36"/>
      <c r="CK126" s="36"/>
      <c r="CL126" s="36"/>
      <c r="CM126" s="36"/>
      <c r="CN126" s="36"/>
      <c r="CO126" s="36"/>
      <c r="CP126" s="36"/>
      <c r="CQ126" s="53">
        <f t="shared" si="75"/>
        <v>0</v>
      </c>
      <c r="CR126" s="53">
        <f t="shared" si="75"/>
        <v>0</v>
      </c>
      <c r="CS126" s="53">
        <f t="shared" si="75"/>
        <v>0</v>
      </c>
      <c r="CT126" s="53">
        <f t="shared" si="75"/>
        <v>0</v>
      </c>
      <c r="CU126" s="53">
        <f t="shared" si="75"/>
        <v>0</v>
      </c>
      <c r="CV126" s="33"/>
      <c r="CW126" s="29"/>
      <c r="CX126" s="29"/>
      <c r="CY126" s="33"/>
      <c r="CZ126" s="36"/>
      <c r="DA126" s="57"/>
    </row>
    <row r="127" spans="1:105" s="1" customFormat="1" hidden="1" outlineLevel="1" x14ac:dyDescent="0.3">
      <c r="A127" s="27" t="s">
        <v>159</v>
      </c>
      <c r="B127" s="66"/>
      <c r="C127" s="60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>
        <f t="shared" si="72"/>
        <v>0</v>
      </c>
      <c r="U127" s="36">
        <f t="shared" si="73"/>
        <v>0</v>
      </c>
      <c r="V127" s="36"/>
      <c r="W127" s="36"/>
      <c r="X127" s="36"/>
      <c r="Y127" s="61">
        <f t="shared" si="74"/>
        <v>0</v>
      </c>
      <c r="Z127" s="36"/>
      <c r="AA127" s="36"/>
      <c r="AB127" s="36"/>
      <c r="AC127" s="36"/>
      <c r="AD127" s="36"/>
      <c r="AE127" s="36"/>
      <c r="AF127" s="36"/>
      <c r="AG127" s="61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  <c r="BI127" s="36"/>
      <c r="BJ127" s="36"/>
      <c r="BK127" s="36"/>
      <c r="BL127" s="36"/>
      <c r="BM127" s="36"/>
      <c r="BN127" s="36"/>
      <c r="BO127" s="36"/>
      <c r="BP127" s="36"/>
      <c r="BQ127" s="36"/>
      <c r="BR127" s="36"/>
      <c r="BS127" s="36"/>
      <c r="BT127" s="36"/>
      <c r="BU127" s="36"/>
      <c r="BV127" s="36"/>
      <c r="BW127" s="36"/>
      <c r="BX127" s="36"/>
      <c r="BY127" s="36"/>
      <c r="BZ127" s="36"/>
      <c r="CA127" s="36"/>
      <c r="CB127" s="36"/>
      <c r="CC127" s="36"/>
      <c r="CD127" s="36"/>
      <c r="CE127" s="36"/>
      <c r="CF127" s="36"/>
      <c r="CG127" s="36"/>
      <c r="CH127" s="36"/>
      <c r="CI127" s="36"/>
      <c r="CJ127" s="36"/>
      <c r="CK127" s="36"/>
      <c r="CL127" s="36"/>
      <c r="CM127" s="36"/>
      <c r="CN127" s="36"/>
      <c r="CO127" s="36"/>
      <c r="CP127" s="36"/>
      <c r="CQ127" s="53">
        <f t="shared" si="75"/>
        <v>0</v>
      </c>
      <c r="CR127" s="53">
        <f t="shared" si="75"/>
        <v>0</v>
      </c>
      <c r="CS127" s="53">
        <f t="shared" si="75"/>
        <v>0</v>
      </c>
      <c r="CT127" s="53">
        <f t="shared" si="75"/>
        <v>0</v>
      </c>
      <c r="CU127" s="53">
        <f t="shared" si="75"/>
        <v>0</v>
      </c>
      <c r="CV127" s="33"/>
      <c r="CW127" s="29"/>
      <c r="CX127" s="29"/>
      <c r="CY127" s="33"/>
      <c r="CZ127" s="36"/>
      <c r="DA127" s="57"/>
    </row>
    <row r="128" spans="1:105" ht="32.4" hidden="1" customHeight="1" outlineLevel="1" x14ac:dyDescent="0.3">
      <c r="A128" s="27" t="s">
        <v>159</v>
      </c>
      <c r="B128" s="37"/>
      <c r="C128" s="52"/>
      <c r="D128" s="29"/>
      <c r="E128" s="29"/>
      <c r="F128" s="29"/>
      <c r="G128" s="29"/>
      <c r="H128" s="29"/>
      <c r="I128" s="34"/>
      <c r="J128" s="29"/>
      <c r="K128" s="29"/>
      <c r="L128" s="61"/>
      <c r="M128" s="36"/>
      <c r="N128" s="36"/>
      <c r="O128" s="36"/>
      <c r="P128" s="36"/>
      <c r="Q128" s="36"/>
      <c r="R128" s="36"/>
      <c r="S128" s="36"/>
      <c r="T128" s="36">
        <f t="shared" si="72"/>
        <v>0</v>
      </c>
      <c r="U128" s="36">
        <f t="shared" si="73"/>
        <v>0</v>
      </c>
      <c r="V128" s="36"/>
      <c r="W128" s="36"/>
      <c r="X128" s="36"/>
      <c r="Y128" s="61">
        <f t="shared" si="74"/>
        <v>0</v>
      </c>
      <c r="Z128" s="36"/>
      <c r="AA128" s="36"/>
      <c r="AB128" s="36"/>
      <c r="AC128" s="36"/>
      <c r="AD128" s="36"/>
      <c r="AE128" s="36"/>
      <c r="AF128" s="36"/>
      <c r="AG128" s="61"/>
      <c r="AH128" s="36"/>
      <c r="AI128" s="61"/>
      <c r="AJ128" s="36"/>
      <c r="AK128" s="61"/>
      <c r="AL128" s="61"/>
      <c r="AM128" s="29"/>
      <c r="AN128" s="61"/>
      <c r="AO128" s="29"/>
      <c r="AP128" s="29"/>
      <c r="AQ128" s="61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53">
        <f t="shared" si="75"/>
        <v>0</v>
      </c>
      <c r="CR128" s="53">
        <f t="shared" si="75"/>
        <v>0</v>
      </c>
      <c r="CS128" s="53">
        <f t="shared" si="75"/>
        <v>0</v>
      </c>
      <c r="CT128" s="53">
        <f t="shared" si="75"/>
        <v>0</v>
      </c>
      <c r="CU128" s="53">
        <f t="shared" si="75"/>
        <v>0</v>
      </c>
      <c r="CV128" s="34"/>
      <c r="CW128" s="29"/>
      <c r="CX128" s="29"/>
      <c r="CY128" s="34"/>
      <c r="CZ128" s="29"/>
      <c r="DA128" s="32"/>
    </row>
    <row r="129" spans="1:105" ht="32.4" hidden="1" customHeight="1" outlineLevel="1" x14ac:dyDescent="0.3">
      <c r="A129" s="27"/>
      <c r="B129" s="37"/>
      <c r="C129" s="52"/>
      <c r="D129" s="29"/>
      <c r="E129" s="29"/>
      <c r="F129" s="29"/>
      <c r="G129" s="29"/>
      <c r="H129" s="29"/>
      <c r="I129" s="34"/>
      <c r="J129" s="29"/>
      <c r="K129" s="29"/>
      <c r="L129" s="61"/>
      <c r="M129" s="36"/>
      <c r="N129" s="36"/>
      <c r="O129" s="36"/>
      <c r="P129" s="36"/>
      <c r="Q129" s="36"/>
      <c r="R129" s="36"/>
      <c r="S129" s="36"/>
      <c r="T129" s="36">
        <f>O129+V129</f>
        <v>0</v>
      </c>
      <c r="U129" s="36">
        <f>O129+X129</f>
        <v>0</v>
      </c>
      <c r="V129" s="36"/>
      <c r="W129" s="36"/>
      <c r="X129" s="36"/>
      <c r="Y129" s="61">
        <f t="shared" si="74"/>
        <v>0</v>
      </c>
      <c r="Z129" s="36"/>
      <c r="AA129" s="36"/>
      <c r="AB129" s="36"/>
      <c r="AC129" s="36"/>
      <c r="AD129" s="36"/>
      <c r="AE129" s="36"/>
      <c r="AF129" s="36"/>
      <c r="AG129" s="61"/>
      <c r="AH129" s="36"/>
      <c r="AI129" s="61"/>
      <c r="AJ129" s="36"/>
      <c r="AK129" s="61"/>
      <c r="AL129" s="61"/>
      <c r="AM129" s="29"/>
      <c r="AN129" s="61"/>
      <c r="AO129" s="29"/>
      <c r="AP129" s="29"/>
      <c r="AQ129" s="61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53">
        <f t="shared" si="75"/>
        <v>0</v>
      </c>
      <c r="CR129" s="53">
        <f t="shared" si="75"/>
        <v>0</v>
      </c>
      <c r="CS129" s="53">
        <f t="shared" si="75"/>
        <v>0</v>
      </c>
      <c r="CT129" s="53">
        <f t="shared" si="75"/>
        <v>0</v>
      </c>
      <c r="CU129" s="53">
        <f t="shared" si="75"/>
        <v>0</v>
      </c>
      <c r="CV129" s="34"/>
      <c r="CW129" s="29"/>
      <c r="CX129" s="29"/>
      <c r="CY129" s="34"/>
      <c r="CZ129" s="29"/>
      <c r="DA129" s="32"/>
    </row>
    <row r="130" spans="1:105" ht="33" hidden="1" customHeight="1" outlineLevel="1" x14ac:dyDescent="0.3">
      <c r="A130" s="27" t="s">
        <v>159</v>
      </c>
      <c r="B130" s="37"/>
      <c r="C130" s="52"/>
      <c r="D130" s="29"/>
      <c r="E130" s="29"/>
      <c r="F130" s="29"/>
      <c r="G130" s="29"/>
      <c r="H130" s="29"/>
      <c r="I130" s="34"/>
      <c r="J130" s="29"/>
      <c r="K130" s="29"/>
      <c r="L130" s="61"/>
      <c r="M130" s="36"/>
      <c r="N130" s="36"/>
      <c r="O130" s="36"/>
      <c r="P130" s="36"/>
      <c r="Q130" s="36"/>
      <c r="R130" s="36"/>
      <c r="S130" s="36"/>
      <c r="T130" s="36">
        <f t="shared" si="72"/>
        <v>0</v>
      </c>
      <c r="U130" s="36">
        <f t="shared" si="73"/>
        <v>0</v>
      </c>
      <c r="V130" s="36"/>
      <c r="W130" s="36"/>
      <c r="X130" s="36"/>
      <c r="Y130" s="61">
        <f t="shared" si="74"/>
        <v>0</v>
      </c>
      <c r="Z130" s="36"/>
      <c r="AA130" s="36"/>
      <c r="AB130" s="36"/>
      <c r="AC130" s="36"/>
      <c r="AD130" s="36"/>
      <c r="AE130" s="36"/>
      <c r="AF130" s="36"/>
      <c r="AG130" s="61"/>
      <c r="AH130" s="36"/>
      <c r="AI130" s="61"/>
      <c r="AJ130" s="36"/>
      <c r="AK130" s="61"/>
      <c r="AL130" s="61"/>
      <c r="AM130" s="29"/>
      <c r="AN130" s="61"/>
      <c r="AO130" s="29"/>
      <c r="AP130" s="29"/>
      <c r="AQ130" s="61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53">
        <f t="shared" si="75"/>
        <v>0</v>
      </c>
      <c r="CR130" s="53">
        <f t="shared" si="75"/>
        <v>0</v>
      </c>
      <c r="CS130" s="53">
        <f t="shared" si="75"/>
        <v>0</v>
      </c>
      <c r="CT130" s="53">
        <f t="shared" si="75"/>
        <v>0</v>
      </c>
      <c r="CU130" s="53">
        <f t="shared" si="75"/>
        <v>0</v>
      </c>
      <c r="CV130" s="34"/>
      <c r="CW130" s="29"/>
      <c r="CX130" s="29"/>
      <c r="CY130" s="34"/>
      <c r="CZ130" s="29"/>
      <c r="DA130" s="32"/>
    </row>
    <row r="131" spans="1:105" ht="51.6" hidden="1" customHeight="1" collapsed="1" x14ac:dyDescent="0.3">
      <c r="A131" s="45" t="s">
        <v>161</v>
      </c>
      <c r="B131" s="46" t="s">
        <v>162</v>
      </c>
      <c r="C131" s="47" t="s">
        <v>88</v>
      </c>
      <c r="D131" s="47"/>
      <c r="E131" s="47"/>
      <c r="F131" s="47"/>
      <c r="G131" s="47"/>
      <c r="H131" s="47">
        <f>SUM(H132:H134)</f>
        <v>0</v>
      </c>
      <c r="I131" s="47">
        <f t="shared" ref="I131:CX131" si="76">SUM(I132:I134)</f>
        <v>0</v>
      </c>
      <c r="J131" s="47" t="s">
        <v>89</v>
      </c>
      <c r="K131" s="47">
        <f t="shared" si="76"/>
        <v>0</v>
      </c>
      <c r="L131" s="47">
        <f t="shared" si="76"/>
        <v>0</v>
      </c>
      <c r="M131" s="47" t="s">
        <v>89</v>
      </c>
      <c r="N131" s="47">
        <f t="shared" si="76"/>
        <v>0</v>
      </c>
      <c r="O131" s="47">
        <f t="shared" si="76"/>
        <v>0</v>
      </c>
      <c r="P131" s="47">
        <f t="shared" si="76"/>
        <v>0</v>
      </c>
      <c r="Q131" s="47">
        <f t="shared" si="76"/>
        <v>0</v>
      </c>
      <c r="R131" s="47">
        <f t="shared" si="76"/>
        <v>0</v>
      </c>
      <c r="S131" s="47">
        <f t="shared" si="76"/>
        <v>0</v>
      </c>
      <c r="T131" s="47">
        <f t="shared" si="76"/>
        <v>0</v>
      </c>
      <c r="U131" s="47">
        <f t="shared" si="76"/>
        <v>0</v>
      </c>
      <c r="V131" s="47">
        <f t="shared" si="76"/>
        <v>0</v>
      </c>
      <c r="W131" s="47">
        <f t="shared" si="76"/>
        <v>0</v>
      </c>
      <c r="X131" s="47">
        <f t="shared" si="76"/>
        <v>0</v>
      </c>
      <c r="Y131" s="47">
        <f t="shared" si="76"/>
        <v>0</v>
      </c>
      <c r="Z131" s="47">
        <f t="shared" si="76"/>
        <v>0</v>
      </c>
      <c r="AA131" s="47">
        <f t="shared" si="76"/>
        <v>0</v>
      </c>
      <c r="AB131" s="47">
        <f t="shared" si="76"/>
        <v>0</v>
      </c>
      <c r="AC131" s="47">
        <f t="shared" si="76"/>
        <v>0</v>
      </c>
      <c r="AD131" s="47">
        <f t="shared" si="76"/>
        <v>0</v>
      </c>
      <c r="AE131" s="47">
        <f t="shared" si="76"/>
        <v>0</v>
      </c>
      <c r="AF131" s="47">
        <f t="shared" si="76"/>
        <v>0</v>
      </c>
      <c r="AG131" s="47">
        <f t="shared" si="76"/>
        <v>0</v>
      </c>
      <c r="AH131" s="47">
        <f t="shared" si="76"/>
        <v>0</v>
      </c>
      <c r="AI131" s="47">
        <f t="shared" si="76"/>
        <v>0</v>
      </c>
      <c r="AJ131" s="47">
        <f t="shared" si="76"/>
        <v>0</v>
      </c>
      <c r="AK131" s="47">
        <f t="shared" si="76"/>
        <v>0</v>
      </c>
      <c r="AL131" s="47">
        <f t="shared" si="76"/>
        <v>0</v>
      </c>
      <c r="AM131" s="47">
        <f t="shared" si="76"/>
        <v>0</v>
      </c>
      <c r="AN131" s="47">
        <f t="shared" si="76"/>
        <v>0</v>
      </c>
      <c r="AO131" s="47">
        <f t="shared" si="76"/>
        <v>0</v>
      </c>
      <c r="AP131" s="47">
        <f t="shared" si="76"/>
        <v>0</v>
      </c>
      <c r="AQ131" s="47">
        <f t="shared" si="76"/>
        <v>0</v>
      </c>
      <c r="AR131" s="47">
        <f t="shared" si="76"/>
        <v>0</v>
      </c>
      <c r="AS131" s="47">
        <f t="shared" si="76"/>
        <v>0</v>
      </c>
      <c r="AT131" s="47">
        <f t="shared" si="76"/>
        <v>0</v>
      </c>
      <c r="AU131" s="47">
        <f t="shared" si="76"/>
        <v>0</v>
      </c>
      <c r="AV131" s="47">
        <f t="shared" si="76"/>
        <v>0</v>
      </c>
      <c r="AW131" s="47">
        <f t="shared" si="76"/>
        <v>0</v>
      </c>
      <c r="AX131" s="47">
        <f t="shared" si="76"/>
        <v>0</v>
      </c>
      <c r="AY131" s="47">
        <f t="shared" si="76"/>
        <v>0</v>
      </c>
      <c r="AZ131" s="47">
        <f t="shared" si="76"/>
        <v>0</v>
      </c>
      <c r="BA131" s="47">
        <f t="shared" si="76"/>
        <v>0</v>
      </c>
      <c r="BB131" s="47">
        <f t="shared" si="76"/>
        <v>0</v>
      </c>
      <c r="BC131" s="47">
        <f t="shared" si="76"/>
        <v>0</v>
      </c>
      <c r="BD131" s="47">
        <f t="shared" si="76"/>
        <v>0</v>
      </c>
      <c r="BE131" s="47">
        <f t="shared" si="76"/>
        <v>0</v>
      </c>
      <c r="BF131" s="47">
        <f t="shared" si="76"/>
        <v>0</v>
      </c>
      <c r="BG131" s="47">
        <f t="shared" si="76"/>
        <v>0</v>
      </c>
      <c r="BH131" s="47">
        <f t="shared" si="76"/>
        <v>0</v>
      </c>
      <c r="BI131" s="47">
        <f t="shared" si="76"/>
        <v>0</v>
      </c>
      <c r="BJ131" s="47">
        <f t="shared" si="76"/>
        <v>0</v>
      </c>
      <c r="BK131" s="47">
        <f t="shared" si="76"/>
        <v>0</v>
      </c>
      <c r="BL131" s="47">
        <f t="shared" si="76"/>
        <v>0</v>
      </c>
      <c r="BM131" s="47">
        <f t="shared" si="76"/>
        <v>0</v>
      </c>
      <c r="BN131" s="47">
        <f t="shared" si="76"/>
        <v>0</v>
      </c>
      <c r="BO131" s="47">
        <f t="shared" si="76"/>
        <v>0</v>
      </c>
      <c r="BP131" s="47">
        <f t="shared" si="76"/>
        <v>0</v>
      </c>
      <c r="BQ131" s="47">
        <f t="shared" si="76"/>
        <v>0</v>
      </c>
      <c r="BR131" s="47">
        <f t="shared" si="76"/>
        <v>0</v>
      </c>
      <c r="BS131" s="47">
        <f t="shared" si="76"/>
        <v>0</v>
      </c>
      <c r="BT131" s="47">
        <f t="shared" si="76"/>
        <v>0</v>
      </c>
      <c r="BU131" s="47">
        <f t="shared" si="76"/>
        <v>0</v>
      </c>
      <c r="BV131" s="47">
        <f t="shared" si="76"/>
        <v>0</v>
      </c>
      <c r="BW131" s="47">
        <f t="shared" si="76"/>
        <v>0</v>
      </c>
      <c r="BX131" s="47">
        <f t="shared" si="76"/>
        <v>0</v>
      </c>
      <c r="BY131" s="47">
        <f t="shared" si="76"/>
        <v>0</v>
      </c>
      <c r="BZ131" s="47">
        <f t="shared" si="76"/>
        <v>0</v>
      </c>
      <c r="CA131" s="47">
        <f t="shared" si="76"/>
        <v>0</v>
      </c>
      <c r="CB131" s="47">
        <f t="shared" si="76"/>
        <v>0</v>
      </c>
      <c r="CC131" s="47">
        <f t="shared" si="76"/>
        <v>0</v>
      </c>
      <c r="CD131" s="47">
        <f t="shared" si="76"/>
        <v>0</v>
      </c>
      <c r="CE131" s="47">
        <f t="shared" si="76"/>
        <v>0</v>
      </c>
      <c r="CF131" s="47">
        <f t="shared" si="76"/>
        <v>0</v>
      </c>
      <c r="CG131" s="47">
        <f t="shared" ref="CG131:CP131" si="77">SUM(CG132:CG134)</f>
        <v>0</v>
      </c>
      <c r="CH131" s="47">
        <f t="shared" si="77"/>
        <v>0</v>
      </c>
      <c r="CI131" s="47">
        <f t="shared" si="77"/>
        <v>0</v>
      </c>
      <c r="CJ131" s="47">
        <f t="shared" si="77"/>
        <v>0</v>
      </c>
      <c r="CK131" s="47">
        <f t="shared" si="77"/>
        <v>0</v>
      </c>
      <c r="CL131" s="47">
        <f t="shared" si="77"/>
        <v>0</v>
      </c>
      <c r="CM131" s="47">
        <f t="shared" si="77"/>
        <v>0</v>
      </c>
      <c r="CN131" s="47">
        <f t="shared" si="77"/>
        <v>0</v>
      </c>
      <c r="CO131" s="47">
        <f t="shared" si="77"/>
        <v>0</v>
      </c>
      <c r="CP131" s="47">
        <f t="shared" si="77"/>
        <v>0</v>
      </c>
      <c r="CQ131" s="47">
        <f t="shared" si="76"/>
        <v>0</v>
      </c>
      <c r="CR131" s="47">
        <f t="shared" si="76"/>
        <v>0</v>
      </c>
      <c r="CS131" s="47">
        <f t="shared" si="76"/>
        <v>0</v>
      </c>
      <c r="CT131" s="47">
        <f t="shared" si="76"/>
        <v>0</v>
      </c>
      <c r="CU131" s="47">
        <f t="shared" si="76"/>
        <v>0</v>
      </c>
      <c r="CV131" s="47">
        <f t="shared" si="76"/>
        <v>0</v>
      </c>
      <c r="CW131" s="47">
        <f t="shared" si="76"/>
        <v>0</v>
      </c>
      <c r="CX131" s="47">
        <f t="shared" si="76"/>
        <v>0</v>
      </c>
      <c r="CY131" s="47">
        <f>SUM(CY132:CY134)</f>
        <v>0</v>
      </c>
      <c r="CZ131" s="47">
        <f>SUM(CZ132:CZ134)</f>
        <v>0</v>
      </c>
      <c r="DA131" s="51"/>
    </row>
    <row r="132" spans="1:105" hidden="1" outlineLevel="1" x14ac:dyDescent="0.3">
      <c r="A132" s="27" t="s">
        <v>161</v>
      </c>
      <c r="B132" s="37" t="s">
        <v>113</v>
      </c>
      <c r="C132" s="29" t="s">
        <v>88</v>
      </c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32"/>
    </row>
    <row r="133" spans="1:105" hidden="1" outlineLevel="1" x14ac:dyDescent="0.3">
      <c r="A133" s="27" t="s">
        <v>161</v>
      </c>
      <c r="B133" s="37" t="s">
        <v>113</v>
      </c>
      <c r="C133" s="29" t="s">
        <v>88</v>
      </c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32"/>
    </row>
    <row r="134" spans="1:105" hidden="1" outlineLevel="1" x14ac:dyDescent="0.3">
      <c r="A134" s="27" t="s">
        <v>114</v>
      </c>
      <c r="B134" s="28" t="s">
        <v>114</v>
      </c>
      <c r="C134" s="29" t="s">
        <v>88</v>
      </c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32"/>
    </row>
    <row r="135" spans="1:105" ht="44.4" hidden="1" customHeight="1" collapsed="1" x14ac:dyDescent="0.3">
      <c r="A135" s="45" t="s">
        <v>163</v>
      </c>
      <c r="B135" s="46" t="s">
        <v>164</v>
      </c>
      <c r="C135" s="47" t="s">
        <v>88</v>
      </c>
      <c r="D135" s="47"/>
      <c r="E135" s="47"/>
      <c r="F135" s="47"/>
      <c r="G135" s="47"/>
      <c r="H135" s="47">
        <f>SUM(H136:H138)</f>
        <v>0</v>
      </c>
      <c r="I135" s="47">
        <f t="shared" ref="I135:CX135" si="78">SUM(I136:I138)</f>
        <v>0</v>
      </c>
      <c r="J135" s="47" t="s">
        <v>89</v>
      </c>
      <c r="K135" s="47">
        <f t="shared" si="78"/>
        <v>0</v>
      </c>
      <c r="L135" s="47">
        <f t="shared" si="78"/>
        <v>0</v>
      </c>
      <c r="M135" s="47" t="s">
        <v>89</v>
      </c>
      <c r="N135" s="47">
        <f t="shared" si="78"/>
        <v>0</v>
      </c>
      <c r="O135" s="47">
        <f t="shared" si="78"/>
        <v>0</v>
      </c>
      <c r="P135" s="47">
        <f t="shared" si="78"/>
        <v>0</v>
      </c>
      <c r="Q135" s="47">
        <f t="shared" si="78"/>
        <v>0</v>
      </c>
      <c r="R135" s="47">
        <f t="shared" si="78"/>
        <v>0</v>
      </c>
      <c r="S135" s="47">
        <f t="shared" si="78"/>
        <v>0</v>
      </c>
      <c r="T135" s="47">
        <f t="shared" si="78"/>
        <v>0</v>
      </c>
      <c r="U135" s="47">
        <f t="shared" si="78"/>
        <v>0</v>
      </c>
      <c r="V135" s="47">
        <f t="shared" si="78"/>
        <v>0</v>
      </c>
      <c r="W135" s="47">
        <f t="shared" si="78"/>
        <v>0</v>
      </c>
      <c r="X135" s="47">
        <f t="shared" si="78"/>
        <v>0</v>
      </c>
      <c r="Y135" s="47">
        <f t="shared" si="78"/>
        <v>0</v>
      </c>
      <c r="Z135" s="47">
        <f t="shared" si="78"/>
        <v>0</v>
      </c>
      <c r="AA135" s="47">
        <f t="shared" si="78"/>
        <v>0</v>
      </c>
      <c r="AB135" s="47">
        <f t="shared" si="78"/>
        <v>0</v>
      </c>
      <c r="AC135" s="47">
        <f t="shared" si="78"/>
        <v>0</v>
      </c>
      <c r="AD135" s="47">
        <f t="shared" si="78"/>
        <v>0</v>
      </c>
      <c r="AE135" s="47">
        <f t="shared" si="78"/>
        <v>0</v>
      </c>
      <c r="AF135" s="47">
        <f t="shared" si="78"/>
        <v>0</v>
      </c>
      <c r="AG135" s="47">
        <f t="shared" si="78"/>
        <v>0</v>
      </c>
      <c r="AH135" s="47">
        <f t="shared" si="78"/>
        <v>0</v>
      </c>
      <c r="AI135" s="47">
        <f t="shared" si="78"/>
        <v>0</v>
      </c>
      <c r="AJ135" s="47">
        <f t="shared" si="78"/>
        <v>0</v>
      </c>
      <c r="AK135" s="47">
        <f t="shared" si="78"/>
        <v>0</v>
      </c>
      <c r="AL135" s="47">
        <f t="shared" si="78"/>
        <v>0</v>
      </c>
      <c r="AM135" s="47">
        <f t="shared" si="78"/>
        <v>0</v>
      </c>
      <c r="AN135" s="47">
        <f t="shared" si="78"/>
        <v>0</v>
      </c>
      <c r="AO135" s="47">
        <f t="shared" si="78"/>
        <v>0</v>
      </c>
      <c r="AP135" s="47">
        <f t="shared" si="78"/>
        <v>0</v>
      </c>
      <c r="AQ135" s="47">
        <f t="shared" si="78"/>
        <v>0</v>
      </c>
      <c r="AR135" s="47">
        <f t="shared" si="78"/>
        <v>0</v>
      </c>
      <c r="AS135" s="47">
        <f t="shared" si="78"/>
        <v>0</v>
      </c>
      <c r="AT135" s="47">
        <f t="shared" si="78"/>
        <v>0</v>
      </c>
      <c r="AU135" s="47">
        <f t="shared" si="78"/>
        <v>0</v>
      </c>
      <c r="AV135" s="47">
        <f t="shared" si="78"/>
        <v>0</v>
      </c>
      <c r="AW135" s="47">
        <f t="shared" si="78"/>
        <v>0</v>
      </c>
      <c r="AX135" s="47">
        <f t="shared" si="78"/>
        <v>0</v>
      </c>
      <c r="AY135" s="47">
        <f t="shared" si="78"/>
        <v>0</v>
      </c>
      <c r="AZ135" s="47">
        <f t="shared" si="78"/>
        <v>0</v>
      </c>
      <c r="BA135" s="47">
        <f t="shared" si="78"/>
        <v>0</v>
      </c>
      <c r="BB135" s="47">
        <f t="shared" si="78"/>
        <v>0</v>
      </c>
      <c r="BC135" s="47">
        <f t="shared" si="78"/>
        <v>0</v>
      </c>
      <c r="BD135" s="47">
        <f t="shared" si="78"/>
        <v>0</v>
      </c>
      <c r="BE135" s="47">
        <f t="shared" si="78"/>
        <v>0</v>
      </c>
      <c r="BF135" s="47">
        <f t="shared" si="78"/>
        <v>0</v>
      </c>
      <c r="BG135" s="47">
        <f t="shared" si="78"/>
        <v>0</v>
      </c>
      <c r="BH135" s="47">
        <f t="shared" si="78"/>
        <v>0</v>
      </c>
      <c r="BI135" s="47">
        <f t="shared" si="78"/>
        <v>0</v>
      </c>
      <c r="BJ135" s="47">
        <f t="shared" si="78"/>
        <v>0</v>
      </c>
      <c r="BK135" s="47">
        <f t="shared" si="78"/>
        <v>0</v>
      </c>
      <c r="BL135" s="47">
        <f t="shared" si="78"/>
        <v>0</v>
      </c>
      <c r="BM135" s="47">
        <f t="shared" si="78"/>
        <v>0</v>
      </c>
      <c r="BN135" s="47">
        <f t="shared" si="78"/>
        <v>0</v>
      </c>
      <c r="BO135" s="47">
        <f t="shared" si="78"/>
        <v>0</v>
      </c>
      <c r="BP135" s="47">
        <f t="shared" si="78"/>
        <v>0</v>
      </c>
      <c r="BQ135" s="47">
        <f t="shared" si="78"/>
        <v>0</v>
      </c>
      <c r="BR135" s="47">
        <f t="shared" si="78"/>
        <v>0</v>
      </c>
      <c r="BS135" s="47">
        <f t="shared" si="78"/>
        <v>0</v>
      </c>
      <c r="BT135" s="47">
        <f t="shared" si="78"/>
        <v>0</v>
      </c>
      <c r="BU135" s="47">
        <f t="shared" si="78"/>
        <v>0</v>
      </c>
      <c r="BV135" s="47">
        <f t="shared" si="78"/>
        <v>0</v>
      </c>
      <c r="BW135" s="47">
        <f t="shared" si="78"/>
        <v>0</v>
      </c>
      <c r="BX135" s="47">
        <f t="shared" si="78"/>
        <v>0</v>
      </c>
      <c r="BY135" s="47">
        <f t="shared" si="78"/>
        <v>0</v>
      </c>
      <c r="BZ135" s="47">
        <f t="shared" si="78"/>
        <v>0</v>
      </c>
      <c r="CA135" s="47">
        <f t="shared" si="78"/>
        <v>0</v>
      </c>
      <c r="CB135" s="47">
        <f t="shared" si="78"/>
        <v>0</v>
      </c>
      <c r="CC135" s="47">
        <f t="shared" si="78"/>
        <v>0</v>
      </c>
      <c r="CD135" s="47">
        <f t="shared" si="78"/>
        <v>0</v>
      </c>
      <c r="CE135" s="47">
        <f t="shared" si="78"/>
        <v>0</v>
      </c>
      <c r="CF135" s="47">
        <f t="shared" si="78"/>
        <v>0</v>
      </c>
      <c r="CG135" s="47">
        <f t="shared" ref="CG135:CP135" si="79">SUM(CG136:CG138)</f>
        <v>0</v>
      </c>
      <c r="CH135" s="47">
        <f t="shared" si="79"/>
        <v>0</v>
      </c>
      <c r="CI135" s="47">
        <f t="shared" si="79"/>
        <v>0</v>
      </c>
      <c r="CJ135" s="47">
        <f t="shared" si="79"/>
        <v>0</v>
      </c>
      <c r="CK135" s="47">
        <f t="shared" si="79"/>
        <v>0</v>
      </c>
      <c r="CL135" s="47">
        <f t="shared" si="79"/>
        <v>0</v>
      </c>
      <c r="CM135" s="47">
        <f t="shared" si="79"/>
        <v>0</v>
      </c>
      <c r="CN135" s="47">
        <f t="shared" si="79"/>
        <v>0</v>
      </c>
      <c r="CO135" s="47">
        <f t="shared" si="79"/>
        <v>0</v>
      </c>
      <c r="CP135" s="47">
        <f t="shared" si="79"/>
        <v>0</v>
      </c>
      <c r="CQ135" s="47">
        <f t="shared" si="78"/>
        <v>0</v>
      </c>
      <c r="CR135" s="47">
        <f t="shared" si="78"/>
        <v>0</v>
      </c>
      <c r="CS135" s="47">
        <f t="shared" si="78"/>
        <v>0</v>
      </c>
      <c r="CT135" s="47">
        <f t="shared" si="78"/>
        <v>0</v>
      </c>
      <c r="CU135" s="47">
        <f t="shared" si="78"/>
        <v>0</v>
      </c>
      <c r="CV135" s="47">
        <f t="shared" si="78"/>
        <v>0</v>
      </c>
      <c r="CW135" s="47">
        <f t="shared" si="78"/>
        <v>0</v>
      </c>
      <c r="CX135" s="47">
        <f t="shared" si="78"/>
        <v>0</v>
      </c>
      <c r="CY135" s="47">
        <f>SUM(CY136:CY138)</f>
        <v>0</v>
      </c>
      <c r="CZ135" s="47">
        <f>SUM(CZ136:CZ138)</f>
        <v>0</v>
      </c>
      <c r="DA135" s="51"/>
    </row>
    <row r="136" spans="1:105" hidden="1" outlineLevel="1" x14ac:dyDescent="0.3">
      <c r="A136" s="27" t="s">
        <v>163</v>
      </c>
      <c r="B136" s="37" t="s">
        <v>113</v>
      </c>
      <c r="C136" s="29" t="s">
        <v>88</v>
      </c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32"/>
    </row>
    <row r="137" spans="1:105" hidden="1" outlineLevel="1" x14ac:dyDescent="0.3">
      <c r="A137" s="27" t="s">
        <v>163</v>
      </c>
      <c r="B137" s="37" t="s">
        <v>113</v>
      </c>
      <c r="C137" s="29" t="s">
        <v>88</v>
      </c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32"/>
    </row>
    <row r="138" spans="1:105" hidden="1" outlineLevel="1" x14ac:dyDescent="0.3">
      <c r="A138" s="27" t="s">
        <v>114</v>
      </c>
      <c r="B138" s="28" t="s">
        <v>114</v>
      </c>
      <c r="C138" s="29" t="s">
        <v>88</v>
      </c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32"/>
    </row>
    <row r="139" spans="1:105" ht="31.2" hidden="1" collapsed="1" x14ac:dyDescent="0.3">
      <c r="A139" s="45" t="s">
        <v>165</v>
      </c>
      <c r="B139" s="46" t="s">
        <v>166</v>
      </c>
      <c r="C139" s="47" t="s">
        <v>88</v>
      </c>
      <c r="D139" s="47"/>
      <c r="E139" s="47"/>
      <c r="F139" s="47"/>
      <c r="G139" s="47"/>
      <c r="H139" s="47">
        <f>SUM(H140:H142)</f>
        <v>0</v>
      </c>
      <c r="I139" s="47">
        <f t="shared" ref="I139:CX139" si="80">SUM(I140:I142)</f>
        <v>0</v>
      </c>
      <c r="J139" s="47" t="s">
        <v>89</v>
      </c>
      <c r="K139" s="47">
        <f t="shared" si="80"/>
        <v>0</v>
      </c>
      <c r="L139" s="47">
        <f t="shared" si="80"/>
        <v>0</v>
      </c>
      <c r="M139" s="47" t="s">
        <v>89</v>
      </c>
      <c r="N139" s="47">
        <f t="shared" si="80"/>
        <v>0</v>
      </c>
      <c r="O139" s="47">
        <f t="shared" si="80"/>
        <v>0</v>
      </c>
      <c r="P139" s="47">
        <f t="shared" si="80"/>
        <v>0</v>
      </c>
      <c r="Q139" s="47">
        <f t="shared" si="80"/>
        <v>0</v>
      </c>
      <c r="R139" s="47">
        <f t="shared" si="80"/>
        <v>0</v>
      </c>
      <c r="S139" s="47">
        <f t="shared" si="80"/>
        <v>0</v>
      </c>
      <c r="T139" s="47">
        <f t="shared" si="80"/>
        <v>0</v>
      </c>
      <c r="U139" s="47">
        <f t="shared" si="80"/>
        <v>0</v>
      </c>
      <c r="V139" s="47">
        <f t="shared" si="80"/>
        <v>0</v>
      </c>
      <c r="W139" s="47">
        <f t="shared" si="80"/>
        <v>0</v>
      </c>
      <c r="X139" s="47">
        <f t="shared" si="80"/>
        <v>0</v>
      </c>
      <c r="Y139" s="47">
        <f t="shared" si="80"/>
        <v>0</v>
      </c>
      <c r="Z139" s="47">
        <f t="shared" si="80"/>
        <v>0</v>
      </c>
      <c r="AA139" s="47">
        <f t="shared" si="80"/>
        <v>0</v>
      </c>
      <c r="AB139" s="47">
        <f t="shared" si="80"/>
        <v>0</v>
      </c>
      <c r="AC139" s="47">
        <f t="shared" si="80"/>
        <v>0</v>
      </c>
      <c r="AD139" s="47">
        <f t="shared" si="80"/>
        <v>0</v>
      </c>
      <c r="AE139" s="47">
        <f t="shared" si="80"/>
        <v>0</v>
      </c>
      <c r="AF139" s="47">
        <f t="shared" si="80"/>
        <v>0</v>
      </c>
      <c r="AG139" s="47">
        <f t="shared" si="80"/>
        <v>0</v>
      </c>
      <c r="AH139" s="47">
        <f t="shared" si="80"/>
        <v>0</v>
      </c>
      <c r="AI139" s="47">
        <f t="shared" si="80"/>
        <v>0</v>
      </c>
      <c r="AJ139" s="47">
        <f t="shared" si="80"/>
        <v>0</v>
      </c>
      <c r="AK139" s="47">
        <f t="shared" si="80"/>
        <v>0</v>
      </c>
      <c r="AL139" s="47">
        <f t="shared" si="80"/>
        <v>0</v>
      </c>
      <c r="AM139" s="47">
        <f t="shared" si="80"/>
        <v>0</v>
      </c>
      <c r="AN139" s="47">
        <f t="shared" si="80"/>
        <v>0</v>
      </c>
      <c r="AO139" s="47">
        <f t="shared" si="80"/>
        <v>0</v>
      </c>
      <c r="AP139" s="47">
        <f t="shared" si="80"/>
        <v>0</v>
      </c>
      <c r="AQ139" s="47">
        <f t="shared" si="80"/>
        <v>0</v>
      </c>
      <c r="AR139" s="47">
        <f t="shared" si="80"/>
        <v>0</v>
      </c>
      <c r="AS139" s="47">
        <f t="shared" si="80"/>
        <v>0</v>
      </c>
      <c r="AT139" s="47">
        <f t="shared" si="80"/>
        <v>0</v>
      </c>
      <c r="AU139" s="47">
        <f t="shared" si="80"/>
        <v>0</v>
      </c>
      <c r="AV139" s="47">
        <f t="shared" si="80"/>
        <v>0</v>
      </c>
      <c r="AW139" s="47">
        <f t="shared" si="80"/>
        <v>0</v>
      </c>
      <c r="AX139" s="47">
        <f t="shared" si="80"/>
        <v>0</v>
      </c>
      <c r="AY139" s="47">
        <f t="shared" si="80"/>
        <v>0</v>
      </c>
      <c r="AZ139" s="47">
        <f t="shared" si="80"/>
        <v>0</v>
      </c>
      <c r="BA139" s="47">
        <f t="shared" si="80"/>
        <v>0</v>
      </c>
      <c r="BB139" s="47">
        <f t="shared" si="80"/>
        <v>0</v>
      </c>
      <c r="BC139" s="47">
        <f t="shared" si="80"/>
        <v>0</v>
      </c>
      <c r="BD139" s="47">
        <f t="shared" si="80"/>
        <v>0</v>
      </c>
      <c r="BE139" s="47">
        <f t="shared" si="80"/>
        <v>0</v>
      </c>
      <c r="BF139" s="47">
        <f t="shared" si="80"/>
        <v>0</v>
      </c>
      <c r="BG139" s="47">
        <f t="shared" si="80"/>
        <v>0</v>
      </c>
      <c r="BH139" s="47">
        <f t="shared" si="80"/>
        <v>0</v>
      </c>
      <c r="BI139" s="47">
        <f t="shared" si="80"/>
        <v>0</v>
      </c>
      <c r="BJ139" s="47">
        <f t="shared" si="80"/>
        <v>0</v>
      </c>
      <c r="BK139" s="47">
        <f t="shared" si="80"/>
        <v>0</v>
      </c>
      <c r="BL139" s="47">
        <f t="shared" si="80"/>
        <v>0</v>
      </c>
      <c r="BM139" s="47">
        <f t="shared" si="80"/>
        <v>0</v>
      </c>
      <c r="BN139" s="47">
        <f t="shared" si="80"/>
        <v>0</v>
      </c>
      <c r="BO139" s="47">
        <f t="shared" si="80"/>
        <v>0</v>
      </c>
      <c r="BP139" s="47">
        <f t="shared" si="80"/>
        <v>0</v>
      </c>
      <c r="BQ139" s="47">
        <f t="shared" si="80"/>
        <v>0</v>
      </c>
      <c r="BR139" s="47">
        <f t="shared" si="80"/>
        <v>0</v>
      </c>
      <c r="BS139" s="47">
        <f t="shared" si="80"/>
        <v>0</v>
      </c>
      <c r="BT139" s="47">
        <f t="shared" si="80"/>
        <v>0</v>
      </c>
      <c r="BU139" s="47">
        <f t="shared" si="80"/>
        <v>0</v>
      </c>
      <c r="BV139" s="47">
        <f t="shared" si="80"/>
        <v>0</v>
      </c>
      <c r="BW139" s="47">
        <f t="shared" si="80"/>
        <v>0</v>
      </c>
      <c r="BX139" s="47">
        <f t="shared" si="80"/>
        <v>0</v>
      </c>
      <c r="BY139" s="47">
        <f t="shared" si="80"/>
        <v>0</v>
      </c>
      <c r="BZ139" s="47">
        <f t="shared" si="80"/>
        <v>0</v>
      </c>
      <c r="CA139" s="47">
        <f t="shared" si="80"/>
        <v>0</v>
      </c>
      <c r="CB139" s="47">
        <f t="shared" si="80"/>
        <v>0</v>
      </c>
      <c r="CC139" s="47">
        <f t="shared" si="80"/>
        <v>0</v>
      </c>
      <c r="CD139" s="47">
        <f t="shared" si="80"/>
        <v>0</v>
      </c>
      <c r="CE139" s="47">
        <f t="shared" si="80"/>
        <v>0</v>
      </c>
      <c r="CF139" s="47">
        <f t="shared" si="80"/>
        <v>0</v>
      </c>
      <c r="CG139" s="47">
        <f t="shared" ref="CG139:CP139" si="81">SUM(CG140:CG142)</f>
        <v>0</v>
      </c>
      <c r="CH139" s="47">
        <f t="shared" si="81"/>
        <v>0</v>
      </c>
      <c r="CI139" s="47">
        <f t="shared" si="81"/>
        <v>0</v>
      </c>
      <c r="CJ139" s="47">
        <f t="shared" si="81"/>
        <v>0</v>
      </c>
      <c r="CK139" s="47">
        <f t="shared" si="81"/>
        <v>0</v>
      </c>
      <c r="CL139" s="47">
        <f t="shared" si="81"/>
        <v>0</v>
      </c>
      <c r="CM139" s="47">
        <f t="shared" si="81"/>
        <v>0</v>
      </c>
      <c r="CN139" s="47">
        <f t="shared" si="81"/>
        <v>0</v>
      </c>
      <c r="CO139" s="47">
        <f t="shared" si="81"/>
        <v>0</v>
      </c>
      <c r="CP139" s="47">
        <f t="shared" si="81"/>
        <v>0</v>
      </c>
      <c r="CQ139" s="47">
        <f t="shared" si="80"/>
        <v>0</v>
      </c>
      <c r="CR139" s="47">
        <f t="shared" si="80"/>
        <v>0</v>
      </c>
      <c r="CS139" s="47">
        <f t="shared" si="80"/>
        <v>0</v>
      </c>
      <c r="CT139" s="47">
        <f t="shared" si="80"/>
        <v>0</v>
      </c>
      <c r="CU139" s="47">
        <f t="shared" si="80"/>
        <v>0</v>
      </c>
      <c r="CV139" s="47">
        <f t="shared" si="80"/>
        <v>0</v>
      </c>
      <c r="CW139" s="47">
        <f t="shared" si="80"/>
        <v>0</v>
      </c>
      <c r="CX139" s="47">
        <f t="shared" si="80"/>
        <v>0</v>
      </c>
      <c r="CY139" s="47">
        <f>SUM(CY140:CY142)</f>
        <v>0</v>
      </c>
      <c r="CZ139" s="47">
        <f>SUM(CZ140:CZ142)</f>
        <v>0</v>
      </c>
      <c r="DA139" s="51"/>
    </row>
    <row r="140" spans="1:105" hidden="1" outlineLevel="1" x14ac:dyDescent="0.3">
      <c r="A140" s="27" t="s">
        <v>165</v>
      </c>
      <c r="B140" s="37" t="s">
        <v>113</v>
      </c>
      <c r="C140" s="32" t="s">
        <v>88</v>
      </c>
      <c r="D140" s="29"/>
      <c r="E140" s="29"/>
      <c r="F140" s="29"/>
      <c r="G140" s="29"/>
      <c r="H140" s="29"/>
      <c r="I140" s="29"/>
      <c r="J140" s="29"/>
      <c r="K140" s="29"/>
      <c r="L140" s="29"/>
      <c r="M140" s="36"/>
      <c r="N140" s="36"/>
      <c r="O140" s="36"/>
      <c r="P140" s="36"/>
      <c r="Q140" s="36"/>
      <c r="R140" s="36"/>
      <c r="S140" s="36"/>
      <c r="T140" s="36">
        <f>O140+V140</f>
        <v>0</v>
      </c>
      <c r="U140" s="36">
        <f>O140+X140</f>
        <v>0</v>
      </c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32"/>
    </row>
    <row r="141" spans="1:105" hidden="1" outlineLevel="1" x14ac:dyDescent="0.3">
      <c r="A141" s="27" t="s">
        <v>165</v>
      </c>
      <c r="B141" s="37" t="s">
        <v>113</v>
      </c>
      <c r="C141" s="32" t="s">
        <v>88</v>
      </c>
      <c r="D141" s="29"/>
      <c r="E141" s="29"/>
      <c r="F141" s="29"/>
      <c r="G141" s="29"/>
      <c r="H141" s="29"/>
      <c r="I141" s="29"/>
      <c r="J141" s="29"/>
      <c r="K141" s="29"/>
      <c r="L141" s="29"/>
      <c r="M141" s="36"/>
      <c r="N141" s="36"/>
      <c r="O141" s="36"/>
      <c r="P141" s="36"/>
      <c r="Q141" s="36"/>
      <c r="R141" s="36"/>
      <c r="S141" s="36"/>
      <c r="T141" s="36">
        <f>O141+V141</f>
        <v>0</v>
      </c>
      <c r="U141" s="36">
        <f>O141+X141</f>
        <v>0</v>
      </c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32"/>
    </row>
    <row r="142" spans="1:105" hidden="1" outlineLevel="1" x14ac:dyDescent="0.3">
      <c r="A142" s="27" t="s">
        <v>114</v>
      </c>
      <c r="B142" s="28" t="s">
        <v>114</v>
      </c>
      <c r="C142" s="32" t="s">
        <v>88</v>
      </c>
      <c r="D142" s="29"/>
      <c r="E142" s="29"/>
      <c r="F142" s="29"/>
      <c r="G142" s="29"/>
      <c r="H142" s="29"/>
      <c r="I142" s="29"/>
      <c r="J142" s="29"/>
      <c r="K142" s="29"/>
      <c r="L142" s="29"/>
      <c r="M142" s="36"/>
      <c r="N142" s="36"/>
      <c r="O142" s="36"/>
      <c r="P142" s="36"/>
      <c r="Q142" s="36"/>
      <c r="R142" s="36"/>
      <c r="S142" s="36"/>
      <c r="T142" s="36">
        <f>O142+V142</f>
        <v>0</v>
      </c>
      <c r="U142" s="36">
        <f>O142+X142</f>
        <v>0</v>
      </c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32"/>
    </row>
    <row r="143" spans="1:105" s="26" customFormat="1" ht="48.6" customHeight="1" collapsed="1" x14ac:dyDescent="0.3">
      <c r="A143" s="38" t="s">
        <v>167</v>
      </c>
      <c r="B143" s="39" t="s">
        <v>168</v>
      </c>
      <c r="C143" s="40" t="s">
        <v>88</v>
      </c>
      <c r="D143" s="40"/>
      <c r="E143" s="40"/>
      <c r="F143" s="40"/>
      <c r="G143" s="40"/>
      <c r="H143" s="40">
        <f>H144+H148</f>
        <v>0</v>
      </c>
      <c r="I143" s="40">
        <f t="shared" ref="I143:CX143" si="82">I144+I148</f>
        <v>0</v>
      </c>
      <c r="J143" s="40" t="s">
        <v>89</v>
      </c>
      <c r="K143" s="40">
        <f t="shared" si="82"/>
        <v>0</v>
      </c>
      <c r="L143" s="40">
        <f t="shared" si="82"/>
        <v>0</v>
      </c>
      <c r="M143" s="40" t="s">
        <v>89</v>
      </c>
      <c r="N143" s="40">
        <f t="shared" si="82"/>
        <v>0</v>
      </c>
      <c r="O143" s="40">
        <f t="shared" si="82"/>
        <v>0</v>
      </c>
      <c r="P143" s="40">
        <f t="shared" si="82"/>
        <v>0</v>
      </c>
      <c r="Q143" s="40">
        <f t="shared" si="82"/>
        <v>0</v>
      </c>
      <c r="R143" s="40">
        <f t="shared" si="82"/>
        <v>0</v>
      </c>
      <c r="S143" s="40">
        <f t="shared" si="82"/>
        <v>0</v>
      </c>
      <c r="T143" s="40">
        <f t="shared" si="82"/>
        <v>0</v>
      </c>
      <c r="U143" s="40">
        <f t="shared" si="82"/>
        <v>0</v>
      </c>
      <c r="V143" s="40">
        <f t="shared" si="82"/>
        <v>0</v>
      </c>
      <c r="W143" s="40">
        <f t="shared" si="82"/>
        <v>0</v>
      </c>
      <c r="X143" s="40">
        <f t="shared" si="82"/>
        <v>0</v>
      </c>
      <c r="Y143" s="40">
        <f t="shared" si="82"/>
        <v>0</v>
      </c>
      <c r="Z143" s="40">
        <f t="shared" si="82"/>
        <v>0</v>
      </c>
      <c r="AA143" s="40">
        <f t="shared" si="82"/>
        <v>0</v>
      </c>
      <c r="AB143" s="40">
        <f t="shared" si="82"/>
        <v>0</v>
      </c>
      <c r="AC143" s="40">
        <f t="shared" si="82"/>
        <v>0</v>
      </c>
      <c r="AD143" s="40">
        <f t="shared" si="82"/>
        <v>0</v>
      </c>
      <c r="AE143" s="40">
        <f t="shared" si="82"/>
        <v>0</v>
      </c>
      <c r="AF143" s="40">
        <f t="shared" si="82"/>
        <v>0</v>
      </c>
      <c r="AG143" s="40">
        <f t="shared" si="82"/>
        <v>0</v>
      </c>
      <c r="AH143" s="40">
        <f t="shared" si="82"/>
        <v>0</v>
      </c>
      <c r="AI143" s="40">
        <f t="shared" si="82"/>
        <v>0</v>
      </c>
      <c r="AJ143" s="40">
        <f t="shared" si="82"/>
        <v>0</v>
      </c>
      <c r="AK143" s="40">
        <f t="shared" si="82"/>
        <v>0</v>
      </c>
      <c r="AL143" s="40">
        <f t="shared" si="82"/>
        <v>0</v>
      </c>
      <c r="AM143" s="40">
        <f t="shared" si="82"/>
        <v>0</v>
      </c>
      <c r="AN143" s="40">
        <f t="shared" si="82"/>
        <v>0</v>
      </c>
      <c r="AO143" s="40">
        <f t="shared" si="82"/>
        <v>0</v>
      </c>
      <c r="AP143" s="40">
        <f t="shared" si="82"/>
        <v>0</v>
      </c>
      <c r="AQ143" s="40">
        <f t="shared" si="82"/>
        <v>0</v>
      </c>
      <c r="AR143" s="40">
        <f t="shared" si="82"/>
        <v>0</v>
      </c>
      <c r="AS143" s="40">
        <f t="shared" si="82"/>
        <v>0</v>
      </c>
      <c r="AT143" s="40">
        <f t="shared" si="82"/>
        <v>0</v>
      </c>
      <c r="AU143" s="40">
        <f t="shared" si="82"/>
        <v>0</v>
      </c>
      <c r="AV143" s="40">
        <f t="shared" si="82"/>
        <v>0</v>
      </c>
      <c r="AW143" s="40">
        <f t="shared" si="82"/>
        <v>0</v>
      </c>
      <c r="AX143" s="40">
        <f t="shared" si="82"/>
        <v>0</v>
      </c>
      <c r="AY143" s="40">
        <f t="shared" si="82"/>
        <v>0</v>
      </c>
      <c r="AZ143" s="40">
        <f t="shared" si="82"/>
        <v>0</v>
      </c>
      <c r="BA143" s="40">
        <f t="shared" si="82"/>
        <v>0</v>
      </c>
      <c r="BB143" s="40">
        <f t="shared" si="82"/>
        <v>0</v>
      </c>
      <c r="BC143" s="40">
        <f t="shared" si="82"/>
        <v>0</v>
      </c>
      <c r="BD143" s="40">
        <f t="shared" si="82"/>
        <v>0</v>
      </c>
      <c r="BE143" s="40">
        <f t="shared" si="82"/>
        <v>0</v>
      </c>
      <c r="BF143" s="40">
        <f t="shared" si="82"/>
        <v>0</v>
      </c>
      <c r="BG143" s="40">
        <f t="shared" si="82"/>
        <v>0</v>
      </c>
      <c r="BH143" s="40">
        <f t="shared" si="82"/>
        <v>0</v>
      </c>
      <c r="BI143" s="40">
        <f t="shared" si="82"/>
        <v>0</v>
      </c>
      <c r="BJ143" s="40">
        <f t="shared" si="82"/>
        <v>0</v>
      </c>
      <c r="BK143" s="40">
        <f t="shared" si="82"/>
        <v>0</v>
      </c>
      <c r="BL143" s="40">
        <f t="shared" si="82"/>
        <v>0</v>
      </c>
      <c r="BM143" s="40">
        <f t="shared" si="82"/>
        <v>0</v>
      </c>
      <c r="BN143" s="40">
        <f t="shared" si="82"/>
        <v>0</v>
      </c>
      <c r="BO143" s="40">
        <f t="shared" si="82"/>
        <v>0</v>
      </c>
      <c r="BP143" s="40">
        <f t="shared" si="82"/>
        <v>0</v>
      </c>
      <c r="BQ143" s="40">
        <f t="shared" si="82"/>
        <v>0</v>
      </c>
      <c r="BR143" s="40">
        <f t="shared" si="82"/>
        <v>0</v>
      </c>
      <c r="BS143" s="40">
        <f t="shared" si="82"/>
        <v>0</v>
      </c>
      <c r="BT143" s="40">
        <f t="shared" si="82"/>
        <v>0</v>
      </c>
      <c r="BU143" s="40">
        <f t="shared" si="82"/>
        <v>0</v>
      </c>
      <c r="BV143" s="40">
        <f t="shared" si="82"/>
        <v>0</v>
      </c>
      <c r="BW143" s="40">
        <f t="shared" si="82"/>
        <v>0</v>
      </c>
      <c r="BX143" s="40">
        <f t="shared" si="82"/>
        <v>0</v>
      </c>
      <c r="BY143" s="40">
        <f t="shared" si="82"/>
        <v>0</v>
      </c>
      <c r="BZ143" s="40">
        <f t="shared" si="82"/>
        <v>0</v>
      </c>
      <c r="CA143" s="40">
        <f t="shared" si="82"/>
        <v>0</v>
      </c>
      <c r="CB143" s="40">
        <f t="shared" si="82"/>
        <v>0</v>
      </c>
      <c r="CC143" s="40">
        <f t="shared" si="82"/>
        <v>0</v>
      </c>
      <c r="CD143" s="40">
        <f t="shared" si="82"/>
        <v>0</v>
      </c>
      <c r="CE143" s="40">
        <f t="shared" si="82"/>
        <v>0</v>
      </c>
      <c r="CF143" s="40">
        <f t="shared" si="82"/>
        <v>0</v>
      </c>
      <c r="CG143" s="40">
        <f t="shared" ref="CG143:CP143" si="83">CG144+CG148</f>
        <v>0</v>
      </c>
      <c r="CH143" s="40">
        <f t="shared" si="83"/>
        <v>0</v>
      </c>
      <c r="CI143" s="40">
        <f t="shared" si="83"/>
        <v>0</v>
      </c>
      <c r="CJ143" s="40">
        <f t="shared" si="83"/>
        <v>0</v>
      </c>
      <c r="CK143" s="40">
        <f t="shared" si="83"/>
        <v>0</v>
      </c>
      <c r="CL143" s="40">
        <f t="shared" si="83"/>
        <v>0</v>
      </c>
      <c r="CM143" s="40">
        <f t="shared" si="83"/>
        <v>0</v>
      </c>
      <c r="CN143" s="40">
        <f t="shared" si="83"/>
        <v>0</v>
      </c>
      <c r="CO143" s="40">
        <f t="shared" si="83"/>
        <v>0</v>
      </c>
      <c r="CP143" s="40">
        <f t="shared" si="83"/>
        <v>0</v>
      </c>
      <c r="CQ143" s="40">
        <f t="shared" si="82"/>
        <v>0</v>
      </c>
      <c r="CR143" s="40">
        <f t="shared" si="82"/>
        <v>0</v>
      </c>
      <c r="CS143" s="40">
        <f t="shared" si="82"/>
        <v>0</v>
      </c>
      <c r="CT143" s="40">
        <f t="shared" si="82"/>
        <v>0</v>
      </c>
      <c r="CU143" s="40">
        <f t="shared" si="82"/>
        <v>0</v>
      </c>
      <c r="CV143" s="40">
        <f t="shared" si="82"/>
        <v>0</v>
      </c>
      <c r="CW143" s="40">
        <f t="shared" si="82"/>
        <v>0</v>
      </c>
      <c r="CX143" s="40">
        <f t="shared" si="82"/>
        <v>0</v>
      </c>
      <c r="CY143" s="40">
        <f>CY144+CY148</f>
        <v>0</v>
      </c>
      <c r="CZ143" s="40">
        <f>CZ144+CZ148</f>
        <v>0</v>
      </c>
      <c r="DA143" s="44"/>
    </row>
    <row r="144" spans="1:105" ht="37.200000000000003" hidden="1" customHeight="1" x14ac:dyDescent="0.3">
      <c r="A144" s="45" t="s">
        <v>169</v>
      </c>
      <c r="B144" s="46" t="s">
        <v>170</v>
      </c>
      <c r="C144" s="47" t="s">
        <v>88</v>
      </c>
      <c r="D144" s="47"/>
      <c r="E144" s="47"/>
      <c r="F144" s="47"/>
      <c r="G144" s="47"/>
      <c r="H144" s="47">
        <f>SUM(H145:H147)</f>
        <v>0</v>
      </c>
      <c r="I144" s="47">
        <f t="shared" ref="I144:CX144" si="84">SUM(I145:I147)</f>
        <v>0</v>
      </c>
      <c r="J144" s="47" t="s">
        <v>89</v>
      </c>
      <c r="K144" s="47">
        <f t="shared" si="84"/>
        <v>0</v>
      </c>
      <c r="L144" s="47">
        <f t="shared" si="84"/>
        <v>0</v>
      </c>
      <c r="M144" s="47" t="s">
        <v>89</v>
      </c>
      <c r="N144" s="47">
        <f t="shared" si="84"/>
        <v>0</v>
      </c>
      <c r="O144" s="47">
        <f t="shared" si="84"/>
        <v>0</v>
      </c>
      <c r="P144" s="47">
        <f t="shared" si="84"/>
        <v>0</v>
      </c>
      <c r="Q144" s="47">
        <f t="shared" si="84"/>
        <v>0</v>
      </c>
      <c r="R144" s="47">
        <f t="shared" si="84"/>
        <v>0</v>
      </c>
      <c r="S144" s="47">
        <f t="shared" si="84"/>
        <v>0</v>
      </c>
      <c r="T144" s="47">
        <f t="shared" si="84"/>
        <v>0</v>
      </c>
      <c r="U144" s="47">
        <f t="shared" si="84"/>
        <v>0</v>
      </c>
      <c r="V144" s="47">
        <f t="shared" si="84"/>
        <v>0</v>
      </c>
      <c r="W144" s="47">
        <f t="shared" si="84"/>
        <v>0</v>
      </c>
      <c r="X144" s="47">
        <f t="shared" si="84"/>
        <v>0</v>
      </c>
      <c r="Y144" s="47">
        <f t="shared" si="84"/>
        <v>0</v>
      </c>
      <c r="Z144" s="47">
        <f t="shared" si="84"/>
        <v>0</v>
      </c>
      <c r="AA144" s="47">
        <f t="shared" si="84"/>
        <v>0</v>
      </c>
      <c r="AB144" s="47">
        <f t="shared" si="84"/>
        <v>0</v>
      </c>
      <c r="AC144" s="47">
        <f t="shared" si="84"/>
        <v>0</v>
      </c>
      <c r="AD144" s="47">
        <f t="shared" si="84"/>
        <v>0</v>
      </c>
      <c r="AE144" s="47">
        <f t="shared" si="84"/>
        <v>0</v>
      </c>
      <c r="AF144" s="47">
        <f t="shared" si="84"/>
        <v>0</v>
      </c>
      <c r="AG144" s="47">
        <f t="shared" si="84"/>
        <v>0</v>
      </c>
      <c r="AH144" s="47">
        <f t="shared" si="84"/>
        <v>0</v>
      </c>
      <c r="AI144" s="47">
        <f t="shared" si="84"/>
        <v>0</v>
      </c>
      <c r="AJ144" s="47">
        <f t="shared" si="84"/>
        <v>0</v>
      </c>
      <c r="AK144" s="47">
        <f t="shared" si="84"/>
        <v>0</v>
      </c>
      <c r="AL144" s="47">
        <f t="shared" si="84"/>
        <v>0</v>
      </c>
      <c r="AM144" s="47">
        <f t="shared" si="84"/>
        <v>0</v>
      </c>
      <c r="AN144" s="47">
        <f t="shared" si="84"/>
        <v>0</v>
      </c>
      <c r="AO144" s="47">
        <f t="shared" si="84"/>
        <v>0</v>
      </c>
      <c r="AP144" s="47">
        <f t="shared" si="84"/>
        <v>0</v>
      </c>
      <c r="AQ144" s="47">
        <f t="shared" si="84"/>
        <v>0</v>
      </c>
      <c r="AR144" s="47">
        <f t="shared" si="84"/>
        <v>0</v>
      </c>
      <c r="AS144" s="47">
        <f t="shared" si="84"/>
        <v>0</v>
      </c>
      <c r="AT144" s="47">
        <f t="shared" si="84"/>
        <v>0</v>
      </c>
      <c r="AU144" s="47">
        <f t="shared" si="84"/>
        <v>0</v>
      </c>
      <c r="AV144" s="47">
        <f t="shared" si="84"/>
        <v>0</v>
      </c>
      <c r="AW144" s="47">
        <f t="shared" si="84"/>
        <v>0</v>
      </c>
      <c r="AX144" s="47">
        <f t="shared" si="84"/>
        <v>0</v>
      </c>
      <c r="AY144" s="47">
        <f t="shared" si="84"/>
        <v>0</v>
      </c>
      <c r="AZ144" s="47">
        <f t="shared" si="84"/>
        <v>0</v>
      </c>
      <c r="BA144" s="47">
        <f t="shared" si="84"/>
        <v>0</v>
      </c>
      <c r="BB144" s="47">
        <f t="shared" si="84"/>
        <v>0</v>
      </c>
      <c r="BC144" s="47">
        <f t="shared" si="84"/>
        <v>0</v>
      </c>
      <c r="BD144" s="47">
        <f t="shared" si="84"/>
        <v>0</v>
      </c>
      <c r="BE144" s="47">
        <f t="shared" si="84"/>
        <v>0</v>
      </c>
      <c r="BF144" s="47">
        <f t="shared" si="84"/>
        <v>0</v>
      </c>
      <c r="BG144" s="47">
        <f t="shared" si="84"/>
        <v>0</v>
      </c>
      <c r="BH144" s="47">
        <f t="shared" si="84"/>
        <v>0</v>
      </c>
      <c r="BI144" s="47">
        <f t="shared" si="84"/>
        <v>0</v>
      </c>
      <c r="BJ144" s="47">
        <f t="shared" si="84"/>
        <v>0</v>
      </c>
      <c r="BK144" s="47">
        <f t="shared" si="84"/>
        <v>0</v>
      </c>
      <c r="BL144" s="47">
        <f t="shared" si="84"/>
        <v>0</v>
      </c>
      <c r="BM144" s="47">
        <f t="shared" si="84"/>
        <v>0</v>
      </c>
      <c r="BN144" s="47">
        <f t="shared" si="84"/>
        <v>0</v>
      </c>
      <c r="BO144" s="47">
        <f t="shared" si="84"/>
        <v>0</v>
      </c>
      <c r="BP144" s="47">
        <f t="shared" si="84"/>
        <v>0</v>
      </c>
      <c r="BQ144" s="47">
        <f t="shared" si="84"/>
        <v>0</v>
      </c>
      <c r="BR144" s="47">
        <f t="shared" si="84"/>
        <v>0</v>
      </c>
      <c r="BS144" s="47">
        <f t="shared" si="84"/>
        <v>0</v>
      </c>
      <c r="BT144" s="47">
        <f t="shared" si="84"/>
        <v>0</v>
      </c>
      <c r="BU144" s="47">
        <f t="shared" si="84"/>
        <v>0</v>
      </c>
      <c r="BV144" s="47">
        <f t="shared" si="84"/>
        <v>0</v>
      </c>
      <c r="BW144" s="47">
        <f t="shared" si="84"/>
        <v>0</v>
      </c>
      <c r="BX144" s="47">
        <f t="shared" si="84"/>
        <v>0</v>
      </c>
      <c r="BY144" s="47">
        <f t="shared" si="84"/>
        <v>0</v>
      </c>
      <c r="BZ144" s="47">
        <f t="shared" si="84"/>
        <v>0</v>
      </c>
      <c r="CA144" s="47">
        <f t="shared" si="84"/>
        <v>0</v>
      </c>
      <c r="CB144" s="47">
        <f t="shared" si="84"/>
        <v>0</v>
      </c>
      <c r="CC144" s="47">
        <f t="shared" si="84"/>
        <v>0</v>
      </c>
      <c r="CD144" s="47">
        <f t="shared" si="84"/>
        <v>0</v>
      </c>
      <c r="CE144" s="47">
        <f t="shared" si="84"/>
        <v>0</v>
      </c>
      <c r="CF144" s="47">
        <f t="shared" si="84"/>
        <v>0</v>
      </c>
      <c r="CG144" s="47">
        <f t="shared" ref="CG144:CP144" si="85">SUM(CG145:CG147)</f>
        <v>0</v>
      </c>
      <c r="CH144" s="47">
        <f t="shared" si="85"/>
        <v>0</v>
      </c>
      <c r="CI144" s="47">
        <f t="shared" si="85"/>
        <v>0</v>
      </c>
      <c r="CJ144" s="47">
        <f t="shared" si="85"/>
        <v>0</v>
      </c>
      <c r="CK144" s="47">
        <f t="shared" si="85"/>
        <v>0</v>
      </c>
      <c r="CL144" s="47">
        <f t="shared" si="85"/>
        <v>0</v>
      </c>
      <c r="CM144" s="47">
        <f t="shared" si="85"/>
        <v>0</v>
      </c>
      <c r="CN144" s="47">
        <f t="shared" si="85"/>
        <v>0</v>
      </c>
      <c r="CO144" s="47">
        <f t="shared" si="85"/>
        <v>0</v>
      </c>
      <c r="CP144" s="47">
        <f t="shared" si="85"/>
        <v>0</v>
      </c>
      <c r="CQ144" s="47">
        <f t="shared" si="84"/>
        <v>0</v>
      </c>
      <c r="CR144" s="47">
        <f t="shared" si="84"/>
        <v>0</v>
      </c>
      <c r="CS144" s="47">
        <f t="shared" si="84"/>
        <v>0</v>
      </c>
      <c r="CT144" s="47">
        <f t="shared" si="84"/>
        <v>0</v>
      </c>
      <c r="CU144" s="47">
        <f t="shared" si="84"/>
        <v>0</v>
      </c>
      <c r="CV144" s="47">
        <f t="shared" si="84"/>
        <v>0</v>
      </c>
      <c r="CW144" s="47">
        <f t="shared" si="84"/>
        <v>0</v>
      </c>
      <c r="CX144" s="47">
        <f t="shared" si="84"/>
        <v>0</v>
      </c>
      <c r="CY144" s="47">
        <f>SUM(CY145:CY147)</f>
        <v>0</v>
      </c>
      <c r="CZ144" s="47">
        <f>SUM(CZ145:CZ147)</f>
        <v>0</v>
      </c>
      <c r="DA144" s="51"/>
    </row>
    <row r="145" spans="1:105" hidden="1" outlineLevel="1" x14ac:dyDescent="0.3">
      <c r="A145" s="27" t="s">
        <v>169</v>
      </c>
      <c r="B145" s="37" t="s">
        <v>113</v>
      </c>
      <c r="C145" s="29" t="s">
        <v>88</v>
      </c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32"/>
    </row>
    <row r="146" spans="1:105" hidden="1" outlineLevel="1" x14ac:dyDescent="0.3">
      <c r="A146" s="27" t="s">
        <v>169</v>
      </c>
      <c r="B146" s="37" t="s">
        <v>113</v>
      </c>
      <c r="C146" s="29" t="s">
        <v>88</v>
      </c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32"/>
    </row>
    <row r="147" spans="1:105" hidden="1" outlineLevel="1" x14ac:dyDescent="0.3">
      <c r="A147" s="27" t="s">
        <v>114</v>
      </c>
      <c r="B147" s="28" t="s">
        <v>114</v>
      </c>
      <c r="C147" s="29" t="s">
        <v>88</v>
      </c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32"/>
    </row>
    <row r="148" spans="1:105" ht="42.6" hidden="1" customHeight="1" x14ac:dyDescent="0.3">
      <c r="A148" s="45" t="s">
        <v>171</v>
      </c>
      <c r="B148" s="46" t="s">
        <v>172</v>
      </c>
      <c r="C148" s="47" t="s">
        <v>88</v>
      </c>
      <c r="D148" s="47"/>
      <c r="E148" s="47"/>
      <c r="F148" s="47"/>
      <c r="G148" s="47"/>
      <c r="H148" s="47">
        <f>SUM(H149:H151)</f>
        <v>0</v>
      </c>
      <c r="I148" s="47">
        <f t="shared" ref="I148:CX148" si="86">SUM(I149:I151)</f>
        <v>0</v>
      </c>
      <c r="J148" s="47" t="s">
        <v>89</v>
      </c>
      <c r="K148" s="47">
        <f t="shared" si="86"/>
        <v>0</v>
      </c>
      <c r="L148" s="47">
        <f t="shared" si="86"/>
        <v>0</v>
      </c>
      <c r="M148" s="47" t="s">
        <v>89</v>
      </c>
      <c r="N148" s="47">
        <f t="shared" si="86"/>
        <v>0</v>
      </c>
      <c r="O148" s="47">
        <f t="shared" si="86"/>
        <v>0</v>
      </c>
      <c r="P148" s="47">
        <f t="shared" si="86"/>
        <v>0</v>
      </c>
      <c r="Q148" s="47">
        <f t="shared" si="86"/>
        <v>0</v>
      </c>
      <c r="R148" s="47">
        <f t="shared" si="86"/>
        <v>0</v>
      </c>
      <c r="S148" s="47">
        <f t="shared" si="86"/>
        <v>0</v>
      </c>
      <c r="T148" s="47">
        <f t="shared" si="86"/>
        <v>0</v>
      </c>
      <c r="U148" s="47">
        <f t="shared" si="86"/>
        <v>0</v>
      </c>
      <c r="V148" s="47">
        <f t="shared" si="86"/>
        <v>0</v>
      </c>
      <c r="W148" s="47">
        <f t="shared" si="86"/>
        <v>0</v>
      </c>
      <c r="X148" s="47">
        <f t="shared" si="86"/>
        <v>0</v>
      </c>
      <c r="Y148" s="47">
        <f t="shared" si="86"/>
        <v>0</v>
      </c>
      <c r="Z148" s="47">
        <f t="shared" si="86"/>
        <v>0</v>
      </c>
      <c r="AA148" s="47">
        <f t="shared" si="86"/>
        <v>0</v>
      </c>
      <c r="AB148" s="47">
        <f t="shared" si="86"/>
        <v>0</v>
      </c>
      <c r="AC148" s="47">
        <f t="shared" si="86"/>
        <v>0</v>
      </c>
      <c r="AD148" s="47">
        <f t="shared" si="86"/>
        <v>0</v>
      </c>
      <c r="AE148" s="47">
        <f t="shared" si="86"/>
        <v>0</v>
      </c>
      <c r="AF148" s="47">
        <f t="shared" si="86"/>
        <v>0</v>
      </c>
      <c r="AG148" s="47">
        <f t="shared" si="86"/>
        <v>0</v>
      </c>
      <c r="AH148" s="47">
        <f t="shared" si="86"/>
        <v>0</v>
      </c>
      <c r="AI148" s="47">
        <f t="shared" si="86"/>
        <v>0</v>
      </c>
      <c r="AJ148" s="47">
        <f t="shared" si="86"/>
        <v>0</v>
      </c>
      <c r="AK148" s="47">
        <f t="shared" si="86"/>
        <v>0</v>
      </c>
      <c r="AL148" s="47">
        <f t="shared" si="86"/>
        <v>0</v>
      </c>
      <c r="AM148" s="47">
        <f t="shared" si="86"/>
        <v>0</v>
      </c>
      <c r="AN148" s="47">
        <f t="shared" si="86"/>
        <v>0</v>
      </c>
      <c r="AO148" s="47">
        <f t="shared" si="86"/>
        <v>0</v>
      </c>
      <c r="AP148" s="47">
        <f t="shared" si="86"/>
        <v>0</v>
      </c>
      <c r="AQ148" s="47">
        <f t="shared" si="86"/>
        <v>0</v>
      </c>
      <c r="AR148" s="47">
        <f t="shared" si="86"/>
        <v>0</v>
      </c>
      <c r="AS148" s="47">
        <f t="shared" si="86"/>
        <v>0</v>
      </c>
      <c r="AT148" s="47">
        <f t="shared" si="86"/>
        <v>0</v>
      </c>
      <c r="AU148" s="47">
        <f t="shared" si="86"/>
        <v>0</v>
      </c>
      <c r="AV148" s="47">
        <f t="shared" si="86"/>
        <v>0</v>
      </c>
      <c r="AW148" s="47">
        <f t="shared" si="86"/>
        <v>0</v>
      </c>
      <c r="AX148" s="47">
        <f t="shared" si="86"/>
        <v>0</v>
      </c>
      <c r="AY148" s="47">
        <f t="shared" si="86"/>
        <v>0</v>
      </c>
      <c r="AZ148" s="47">
        <f t="shared" si="86"/>
        <v>0</v>
      </c>
      <c r="BA148" s="47">
        <f t="shared" si="86"/>
        <v>0</v>
      </c>
      <c r="BB148" s="47">
        <f t="shared" si="86"/>
        <v>0</v>
      </c>
      <c r="BC148" s="47">
        <f t="shared" si="86"/>
        <v>0</v>
      </c>
      <c r="BD148" s="47">
        <f t="shared" si="86"/>
        <v>0</v>
      </c>
      <c r="BE148" s="47">
        <f t="shared" si="86"/>
        <v>0</v>
      </c>
      <c r="BF148" s="47">
        <f t="shared" si="86"/>
        <v>0</v>
      </c>
      <c r="BG148" s="47">
        <f t="shared" si="86"/>
        <v>0</v>
      </c>
      <c r="BH148" s="47">
        <f t="shared" si="86"/>
        <v>0</v>
      </c>
      <c r="BI148" s="47">
        <f t="shared" si="86"/>
        <v>0</v>
      </c>
      <c r="BJ148" s="47">
        <f t="shared" si="86"/>
        <v>0</v>
      </c>
      <c r="BK148" s="47">
        <f t="shared" si="86"/>
        <v>0</v>
      </c>
      <c r="BL148" s="47">
        <f t="shared" si="86"/>
        <v>0</v>
      </c>
      <c r="BM148" s="47">
        <f t="shared" si="86"/>
        <v>0</v>
      </c>
      <c r="BN148" s="47">
        <f t="shared" si="86"/>
        <v>0</v>
      </c>
      <c r="BO148" s="47">
        <f t="shared" si="86"/>
        <v>0</v>
      </c>
      <c r="BP148" s="47">
        <f t="shared" si="86"/>
        <v>0</v>
      </c>
      <c r="BQ148" s="47">
        <f t="shared" si="86"/>
        <v>0</v>
      </c>
      <c r="BR148" s="47">
        <f t="shared" si="86"/>
        <v>0</v>
      </c>
      <c r="BS148" s="47">
        <f t="shared" si="86"/>
        <v>0</v>
      </c>
      <c r="BT148" s="47">
        <f t="shared" si="86"/>
        <v>0</v>
      </c>
      <c r="BU148" s="47">
        <f t="shared" si="86"/>
        <v>0</v>
      </c>
      <c r="BV148" s="47">
        <f t="shared" si="86"/>
        <v>0</v>
      </c>
      <c r="BW148" s="47">
        <f t="shared" si="86"/>
        <v>0</v>
      </c>
      <c r="BX148" s="47">
        <f t="shared" si="86"/>
        <v>0</v>
      </c>
      <c r="BY148" s="47">
        <f t="shared" si="86"/>
        <v>0</v>
      </c>
      <c r="BZ148" s="47">
        <f t="shared" si="86"/>
        <v>0</v>
      </c>
      <c r="CA148" s="47">
        <f t="shared" si="86"/>
        <v>0</v>
      </c>
      <c r="CB148" s="47">
        <f t="shared" si="86"/>
        <v>0</v>
      </c>
      <c r="CC148" s="47">
        <f t="shared" si="86"/>
        <v>0</v>
      </c>
      <c r="CD148" s="47">
        <f t="shared" si="86"/>
        <v>0</v>
      </c>
      <c r="CE148" s="47">
        <f t="shared" si="86"/>
        <v>0</v>
      </c>
      <c r="CF148" s="47">
        <f t="shared" si="86"/>
        <v>0</v>
      </c>
      <c r="CG148" s="47">
        <f t="shared" ref="CG148:CP148" si="87">SUM(CG149:CG151)</f>
        <v>0</v>
      </c>
      <c r="CH148" s="47">
        <f t="shared" si="87"/>
        <v>0</v>
      </c>
      <c r="CI148" s="47">
        <f t="shared" si="87"/>
        <v>0</v>
      </c>
      <c r="CJ148" s="47">
        <f t="shared" si="87"/>
        <v>0</v>
      </c>
      <c r="CK148" s="47">
        <f t="shared" si="87"/>
        <v>0</v>
      </c>
      <c r="CL148" s="47">
        <f t="shared" si="87"/>
        <v>0</v>
      </c>
      <c r="CM148" s="47">
        <f t="shared" si="87"/>
        <v>0</v>
      </c>
      <c r="CN148" s="47">
        <f t="shared" si="87"/>
        <v>0</v>
      </c>
      <c r="CO148" s="47">
        <f t="shared" si="87"/>
        <v>0</v>
      </c>
      <c r="CP148" s="47">
        <f t="shared" si="87"/>
        <v>0</v>
      </c>
      <c r="CQ148" s="47">
        <f t="shared" si="86"/>
        <v>0</v>
      </c>
      <c r="CR148" s="47">
        <f t="shared" si="86"/>
        <v>0</v>
      </c>
      <c r="CS148" s="47">
        <f t="shared" si="86"/>
        <v>0</v>
      </c>
      <c r="CT148" s="47">
        <f t="shared" si="86"/>
        <v>0</v>
      </c>
      <c r="CU148" s="47">
        <f t="shared" si="86"/>
        <v>0</v>
      </c>
      <c r="CV148" s="47">
        <f t="shared" si="86"/>
        <v>0</v>
      </c>
      <c r="CW148" s="47">
        <f t="shared" si="86"/>
        <v>0</v>
      </c>
      <c r="CX148" s="47">
        <f t="shared" si="86"/>
        <v>0</v>
      </c>
      <c r="CY148" s="47">
        <f>SUM(CY149:CY151)</f>
        <v>0</v>
      </c>
      <c r="CZ148" s="47">
        <f>SUM(CZ149:CZ151)</f>
        <v>0</v>
      </c>
      <c r="DA148" s="51"/>
    </row>
    <row r="149" spans="1:105" hidden="1" outlineLevel="1" x14ac:dyDescent="0.3">
      <c r="A149" s="27" t="s">
        <v>171</v>
      </c>
      <c r="B149" s="37" t="s">
        <v>113</v>
      </c>
      <c r="C149" s="32" t="s">
        <v>88</v>
      </c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32"/>
    </row>
    <row r="150" spans="1:105" hidden="1" outlineLevel="1" x14ac:dyDescent="0.3">
      <c r="A150" s="27" t="s">
        <v>171</v>
      </c>
      <c r="B150" s="37" t="s">
        <v>113</v>
      </c>
      <c r="C150" s="32" t="s">
        <v>88</v>
      </c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  <c r="BM150" s="29"/>
      <c r="BN150" s="29"/>
      <c r="BO150" s="29"/>
      <c r="BP150" s="29"/>
      <c r="BQ150" s="29"/>
      <c r="BR150" s="29"/>
      <c r="BS150" s="29"/>
      <c r="BT150" s="29"/>
      <c r="BU150" s="29"/>
      <c r="BV150" s="29"/>
      <c r="BW150" s="29"/>
      <c r="BX150" s="29"/>
      <c r="BY150" s="29"/>
      <c r="BZ150" s="29"/>
      <c r="CA150" s="29"/>
      <c r="CB150" s="29"/>
      <c r="CC150" s="29"/>
      <c r="CD150" s="29"/>
      <c r="CE150" s="29"/>
      <c r="CF150" s="29"/>
      <c r="CG150" s="29"/>
      <c r="CH150" s="29"/>
      <c r="CI150" s="29"/>
      <c r="CJ150" s="29"/>
      <c r="CK150" s="29"/>
      <c r="CL150" s="29"/>
      <c r="CM150" s="29"/>
      <c r="CN150" s="29"/>
      <c r="CO150" s="29"/>
      <c r="CP150" s="29"/>
      <c r="CQ150" s="29"/>
      <c r="CR150" s="29"/>
      <c r="CS150" s="29"/>
      <c r="CT150" s="29"/>
      <c r="CU150" s="29"/>
      <c r="CV150" s="29"/>
      <c r="CW150" s="29"/>
      <c r="CX150" s="29"/>
      <c r="CY150" s="29"/>
      <c r="CZ150" s="29"/>
      <c r="DA150" s="32"/>
    </row>
    <row r="151" spans="1:105" hidden="1" outlineLevel="1" x14ac:dyDescent="0.3">
      <c r="A151" s="27" t="s">
        <v>114</v>
      </c>
      <c r="B151" s="28" t="s">
        <v>114</v>
      </c>
      <c r="C151" s="32" t="s">
        <v>88</v>
      </c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32"/>
    </row>
    <row r="152" spans="1:105" s="26" customFormat="1" ht="46.8" collapsed="1" x14ac:dyDescent="0.3">
      <c r="A152" s="84" t="s">
        <v>173</v>
      </c>
      <c r="B152" s="85" t="s">
        <v>174</v>
      </c>
      <c r="C152" s="86" t="s">
        <v>88</v>
      </c>
      <c r="D152" s="86"/>
      <c r="E152" s="86"/>
      <c r="F152" s="86"/>
      <c r="G152" s="86"/>
      <c r="H152" s="86">
        <f>H153+H157</f>
        <v>0</v>
      </c>
      <c r="I152" s="86">
        <f t="shared" ref="I152:CX152" si="88">I153+I157</f>
        <v>0</v>
      </c>
      <c r="J152" s="86" t="s">
        <v>89</v>
      </c>
      <c r="K152" s="86">
        <f t="shared" si="88"/>
        <v>0</v>
      </c>
      <c r="L152" s="86">
        <f t="shared" si="88"/>
        <v>0</v>
      </c>
      <c r="M152" s="86" t="s">
        <v>89</v>
      </c>
      <c r="N152" s="86">
        <f t="shared" si="88"/>
        <v>0</v>
      </c>
      <c r="O152" s="86">
        <f t="shared" si="88"/>
        <v>0</v>
      </c>
      <c r="P152" s="86">
        <f t="shared" si="88"/>
        <v>0</v>
      </c>
      <c r="Q152" s="86">
        <f t="shared" si="88"/>
        <v>0</v>
      </c>
      <c r="R152" s="86">
        <f t="shared" si="88"/>
        <v>0</v>
      </c>
      <c r="S152" s="86">
        <f t="shared" si="88"/>
        <v>0</v>
      </c>
      <c r="T152" s="86">
        <f t="shared" si="88"/>
        <v>0</v>
      </c>
      <c r="U152" s="86">
        <f t="shared" si="88"/>
        <v>0</v>
      </c>
      <c r="V152" s="86">
        <f t="shared" si="88"/>
        <v>0</v>
      </c>
      <c r="W152" s="86">
        <f t="shared" si="88"/>
        <v>0</v>
      </c>
      <c r="X152" s="86">
        <f t="shared" si="88"/>
        <v>0</v>
      </c>
      <c r="Y152" s="86">
        <f t="shared" si="88"/>
        <v>0</v>
      </c>
      <c r="Z152" s="86">
        <f t="shared" si="88"/>
        <v>0</v>
      </c>
      <c r="AA152" s="86">
        <f t="shared" si="88"/>
        <v>0</v>
      </c>
      <c r="AB152" s="86">
        <f t="shared" si="88"/>
        <v>0</v>
      </c>
      <c r="AC152" s="86">
        <f t="shared" si="88"/>
        <v>0</v>
      </c>
      <c r="AD152" s="86">
        <f t="shared" si="88"/>
        <v>0</v>
      </c>
      <c r="AE152" s="86">
        <f t="shared" si="88"/>
        <v>0</v>
      </c>
      <c r="AF152" s="86">
        <f t="shared" si="88"/>
        <v>0</v>
      </c>
      <c r="AG152" s="86">
        <f t="shared" si="88"/>
        <v>0</v>
      </c>
      <c r="AH152" s="86">
        <f t="shared" si="88"/>
        <v>0</v>
      </c>
      <c r="AI152" s="86">
        <f t="shared" si="88"/>
        <v>0</v>
      </c>
      <c r="AJ152" s="86">
        <f t="shared" si="88"/>
        <v>0</v>
      </c>
      <c r="AK152" s="86">
        <f t="shared" si="88"/>
        <v>0</v>
      </c>
      <c r="AL152" s="86">
        <f t="shared" si="88"/>
        <v>0</v>
      </c>
      <c r="AM152" s="86">
        <f t="shared" si="88"/>
        <v>0</v>
      </c>
      <c r="AN152" s="86">
        <f t="shared" si="88"/>
        <v>0</v>
      </c>
      <c r="AO152" s="86">
        <f t="shared" si="88"/>
        <v>0</v>
      </c>
      <c r="AP152" s="86">
        <f t="shared" si="88"/>
        <v>0</v>
      </c>
      <c r="AQ152" s="86">
        <f t="shared" si="88"/>
        <v>0</v>
      </c>
      <c r="AR152" s="86">
        <f t="shared" si="88"/>
        <v>0</v>
      </c>
      <c r="AS152" s="86">
        <f t="shared" si="88"/>
        <v>0</v>
      </c>
      <c r="AT152" s="86">
        <f t="shared" si="88"/>
        <v>0</v>
      </c>
      <c r="AU152" s="86">
        <f t="shared" si="88"/>
        <v>0</v>
      </c>
      <c r="AV152" s="86">
        <f t="shared" si="88"/>
        <v>0</v>
      </c>
      <c r="AW152" s="86">
        <f t="shared" si="88"/>
        <v>0</v>
      </c>
      <c r="AX152" s="86">
        <f t="shared" si="88"/>
        <v>0</v>
      </c>
      <c r="AY152" s="86">
        <f t="shared" si="88"/>
        <v>0</v>
      </c>
      <c r="AZ152" s="86">
        <f t="shared" si="88"/>
        <v>0</v>
      </c>
      <c r="BA152" s="86">
        <f t="shared" si="88"/>
        <v>0</v>
      </c>
      <c r="BB152" s="86">
        <f t="shared" si="88"/>
        <v>0</v>
      </c>
      <c r="BC152" s="86">
        <f t="shared" si="88"/>
        <v>0</v>
      </c>
      <c r="BD152" s="86">
        <f t="shared" si="88"/>
        <v>0</v>
      </c>
      <c r="BE152" s="86">
        <f t="shared" si="88"/>
        <v>0</v>
      </c>
      <c r="BF152" s="86">
        <f t="shared" si="88"/>
        <v>0</v>
      </c>
      <c r="BG152" s="86">
        <f t="shared" si="88"/>
        <v>0</v>
      </c>
      <c r="BH152" s="86">
        <f t="shared" si="88"/>
        <v>0</v>
      </c>
      <c r="BI152" s="86">
        <f t="shared" si="88"/>
        <v>0</v>
      </c>
      <c r="BJ152" s="86">
        <f t="shared" si="88"/>
        <v>0</v>
      </c>
      <c r="BK152" s="86">
        <f t="shared" si="88"/>
        <v>0</v>
      </c>
      <c r="BL152" s="86">
        <f t="shared" si="88"/>
        <v>0</v>
      </c>
      <c r="BM152" s="86">
        <f t="shared" si="88"/>
        <v>0</v>
      </c>
      <c r="BN152" s="86">
        <f t="shared" si="88"/>
        <v>0</v>
      </c>
      <c r="BO152" s="86">
        <f t="shared" si="88"/>
        <v>0</v>
      </c>
      <c r="BP152" s="86">
        <f t="shared" si="88"/>
        <v>0</v>
      </c>
      <c r="BQ152" s="86">
        <f t="shared" si="88"/>
        <v>0</v>
      </c>
      <c r="BR152" s="86">
        <f t="shared" si="88"/>
        <v>0</v>
      </c>
      <c r="BS152" s="86">
        <f t="shared" si="88"/>
        <v>0</v>
      </c>
      <c r="BT152" s="86">
        <f t="shared" si="88"/>
        <v>0</v>
      </c>
      <c r="BU152" s="86">
        <f t="shared" si="88"/>
        <v>0</v>
      </c>
      <c r="BV152" s="86">
        <f t="shared" si="88"/>
        <v>0</v>
      </c>
      <c r="BW152" s="86">
        <f t="shared" si="88"/>
        <v>0</v>
      </c>
      <c r="BX152" s="86">
        <f t="shared" si="88"/>
        <v>0</v>
      </c>
      <c r="BY152" s="86">
        <f t="shared" si="88"/>
        <v>0</v>
      </c>
      <c r="BZ152" s="86">
        <f t="shared" si="88"/>
        <v>0</v>
      </c>
      <c r="CA152" s="86">
        <f t="shared" si="88"/>
        <v>0</v>
      </c>
      <c r="CB152" s="86">
        <f t="shared" si="88"/>
        <v>0</v>
      </c>
      <c r="CC152" s="86">
        <f t="shared" si="88"/>
        <v>0</v>
      </c>
      <c r="CD152" s="86">
        <f t="shared" si="88"/>
        <v>0</v>
      </c>
      <c r="CE152" s="86">
        <f t="shared" si="88"/>
        <v>0</v>
      </c>
      <c r="CF152" s="86">
        <f t="shared" si="88"/>
        <v>0</v>
      </c>
      <c r="CG152" s="86">
        <f t="shared" ref="CG152:CP152" si="89">CG153+CG157</f>
        <v>0</v>
      </c>
      <c r="CH152" s="86">
        <f t="shared" si="89"/>
        <v>0</v>
      </c>
      <c r="CI152" s="86">
        <f t="shared" si="89"/>
        <v>0</v>
      </c>
      <c r="CJ152" s="86">
        <f t="shared" si="89"/>
        <v>0</v>
      </c>
      <c r="CK152" s="86">
        <f t="shared" si="89"/>
        <v>0</v>
      </c>
      <c r="CL152" s="86">
        <f t="shared" si="89"/>
        <v>0</v>
      </c>
      <c r="CM152" s="86">
        <f t="shared" si="89"/>
        <v>0</v>
      </c>
      <c r="CN152" s="86">
        <f t="shared" si="89"/>
        <v>0</v>
      </c>
      <c r="CO152" s="86">
        <f t="shared" si="89"/>
        <v>0</v>
      </c>
      <c r="CP152" s="86">
        <f t="shared" si="89"/>
        <v>0</v>
      </c>
      <c r="CQ152" s="86">
        <f t="shared" si="88"/>
        <v>0</v>
      </c>
      <c r="CR152" s="86">
        <f t="shared" si="88"/>
        <v>0</v>
      </c>
      <c r="CS152" s="86">
        <f t="shared" si="88"/>
        <v>0</v>
      </c>
      <c r="CT152" s="86">
        <f t="shared" si="88"/>
        <v>0</v>
      </c>
      <c r="CU152" s="86">
        <f t="shared" si="88"/>
        <v>0</v>
      </c>
      <c r="CV152" s="86">
        <f t="shared" si="88"/>
        <v>0</v>
      </c>
      <c r="CW152" s="86">
        <f t="shared" si="88"/>
        <v>0</v>
      </c>
      <c r="CX152" s="86">
        <f t="shared" si="88"/>
        <v>0</v>
      </c>
      <c r="CY152" s="86">
        <f>CY153+CY157</f>
        <v>0</v>
      </c>
      <c r="CZ152" s="86">
        <f>CZ153+CZ157</f>
        <v>0</v>
      </c>
      <c r="DA152" s="92"/>
    </row>
    <row r="153" spans="1:105" ht="46.8" hidden="1" outlineLevel="1" x14ac:dyDescent="0.3">
      <c r="A153" s="27" t="s">
        <v>175</v>
      </c>
      <c r="B153" s="28" t="s">
        <v>176</v>
      </c>
      <c r="C153" s="32"/>
      <c r="D153" s="29"/>
      <c r="E153" s="29"/>
      <c r="F153" s="29"/>
      <c r="G153" s="29"/>
      <c r="H153" s="29"/>
      <c r="I153" s="29"/>
      <c r="J153" s="29"/>
      <c r="K153" s="29"/>
      <c r="L153" s="29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32"/>
    </row>
    <row r="154" spans="1:105" hidden="1" outlineLevel="1" x14ac:dyDescent="0.3">
      <c r="A154" s="27" t="s">
        <v>175</v>
      </c>
      <c r="B154" s="37" t="s">
        <v>113</v>
      </c>
      <c r="C154" s="32"/>
      <c r="D154" s="29"/>
      <c r="E154" s="29"/>
      <c r="F154" s="29"/>
      <c r="G154" s="29"/>
      <c r="H154" s="29"/>
      <c r="I154" s="29"/>
      <c r="J154" s="29"/>
      <c r="K154" s="29"/>
      <c r="L154" s="29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32"/>
    </row>
    <row r="155" spans="1:105" hidden="1" outlineLevel="1" x14ac:dyDescent="0.3">
      <c r="A155" s="27" t="s">
        <v>175</v>
      </c>
      <c r="B155" s="37" t="s">
        <v>113</v>
      </c>
      <c r="C155" s="32"/>
      <c r="D155" s="29"/>
      <c r="E155" s="29"/>
      <c r="F155" s="29"/>
      <c r="G155" s="29"/>
      <c r="H155" s="29"/>
      <c r="I155" s="29"/>
      <c r="J155" s="29"/>
      <c r="K155" s="29"/>
      <c r="L155" s="29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32"/>
    </row>
    <row r="156" spans="1:105" hidden="1" outlineLevel="1" x14ac:dyDescent="0.3">
      <c r="A156" s="27" t="s">
        <v>114</v>
      </c>
      <c r="B156" s="67" t="s">
        <v>114</v>
      </c>
      <c r="C156" s="32"/>
      <c r="D156" s="29"/>
      <c r="E156" s="29"/>
      <c r="F156" s="29"/>
      <c r="G156" s="29"/>
      <c r="H156" s="29"/>
      <c r="I156" s="29"/>
      <c r="J156" s="29"/>
      <c r="K156" s="29"/>
      <c r="L156" s="29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32"/>
    </row>
    <row r="157" spans="1:105" ht="46.8" hidden="1" outlineLevel="1" x14ac:dyDescent="0.3">
      <c r="A157" s="27" t="s">
        <v>177</v>
      </c>
      <c r="B157" s="28" t="s">
        <v>178</v>
      </c>
      <c r="C157" s="32"/>
      <c r="D157" s="29"/>
      <c r="E157" s="29"/>
      <c r="F157" s="29"/>
      <c r="G157" s="29"/>
      <c r="H157" s="29"/>
      <c r="I157" s="29"/>
      <c r="J157" s="29"/>
      <c r="K157" s="29"/>
      <c r="L157" s="29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32"/>
    </row>
    <row r="158" spans="1:105" hidden="1" outlineLevel="1" x14ac:dyDescent="0.3">
      <c r="A158" s="27" t="s">
        <v>177</v>
      </c>
      <c r="B158" s="37" t="s">
        <v>113</v>
      </c>
      <c r="C158" s="32"/>
      <c r="D158" s="29"/>
      <c r="E158" s="29"/>
      <c r="F158" s="29"/>
      <c r="G158" s="29"/>
      <c r="H158" s="29"/>
      <c r="I158" s="29"/>
      <c r="J158" s="29"/>
      <c r="K158" s="29"/>
      <c r="L158" s="29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32"/>
    </row>
    <row r="159" spans="1:105" hidden="1" outlineLevel="1" x14ac:dyDescent="0.3">
      <c r="A159" s="27" t="s">
        <v>177</v>
      </c>
      <c r="B159" s="37" t="s">
        <v>113</v>
      </c>
      <c r="C159" s="32"/>
      <c r="D159" s="29"/>
      <c r="E159" s="29"/>
      <c r="F159" s="29"/>
      <c r="G159" s="29"/>
      <c r="H159" s="29"/>
      <c r="I159" s="29"/>
      <c r="J159" s="29"/>
      <c r="K159" s="29"/>
      <c r="L159" s="29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32"/>
    </row>
    <row r="160" spans="1:105" hidden="1" outlineLevel="1" x14ac:dyDescent="0.3">
      <c r="A160" s="27" t="s">
        <v>114</v>
      </c>
      <c r="B160" s="67" t="s">
        <v>114</v>
      </c>
      <c r="C160" s="32"/>
      <c r="D160" s="29"/>
      <c r="E160" s="29"/>
      <c r="F160" s="29"/>
      <c r="G160" s="29"/>
      <c r="H160" s="29"/>
      <c r="I160" s="29"/>
      <c r="J160" s="29"/>
      <c r="K160" s="29"/>
      <c r="L160" s="29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32"/>
    </row>
    <row r="161" spans="1:105" s="26" customFormat="1" ht="37.200000000000003" customHeight="1" x14ac:dyDescent="0.3">
      <c r="A161" s="84" t="s">
        <v>179</v>
      </c>
      <c r="B161" s="85" t="s">
        <v>180</v>
      </c>
      <c r="C161" s="86" t="s">
        <v>88</v>
      </c>
      <c r="D161" s="86"/>
      <c r="E161" s="86"/>
      <c r="F161" s="86"/>
      <c r="G161" s="86"/>
      <c r="H161" s="93">
        <f>SUM(H162:H163)</f>
        <v>0.72196300000000002</v>
      </c>
      <c r="I161" s="91">
        <f>SUM(I162:I163)</f>
        <v>0</v>
      </c>
      <c r="J161" s="86" t="s">
        <v>89</v>
      </c>
      <c r="K161" s="93">
        <f>SUM(K162:K163)</f>
        <v>0.70060566800000001</v>
      </c>
      <c r="L161" s="86">
        <f>SUM(L162:L163)</f>
        <v>0</v>
      </c>
      <c r="M161" s="86" t="s">
        <v>89</v>
      </c>
      <c r="N161" s="86">
        <f t="shared" ref="N161:BY161" si="90">SUM(N162:N163)</f>
        <v>0</v>
      </c>
      <c r="O161" s="86">
        <f t="shared" si="90"/>
        <v>0</v>
      </c>
      <c r="P161" s="86">
        <f t="shared" si="90"/>
        <v>0</v>
      </c>
      <c r="Q161" s="93">
        <f t="shared" si="90"/>
        <v>1.3918853890415401</v>
      </c>
      <c r="R161" s="86">
        <f t="shared" si="90"/>
        <v>0</v>
      </c>
      <c r="S161" s="93">
        <f t="shared" si="90"/>
        <v>0.77981319599999999</v>
      </c>
      <c r="T161" s="93">
        <f t="shared" si="90"/>
        <v>0.72196300000000002</v>
      </c>
      <c r="U161" s="93">
        <f t="shared" si="90"/>
        <v>0.70060566800000001</v>
      </c>
      <c r="V161" s="86">
        <f t="shared" si="90"/>
        <v>0</v>
      </c>
      <c r="W161" s="86">
        <f t="shared" si="90"/>
        <v>0</v>
      </c>
      <c r="X161" s="86">
        <f t="shared" si="90"/>
        <v>0</v>
      </c>
      <c r="Y161" s="86">
        <f t="shared" si="90"/>
        <v>0</v>
      </c>
      <c r="Z161" s="86">
        <f t="shared" si="90"/>
        <v>0</v>
      </c>
      <c r="AA161" s="86">
        <f t="shared" si="90"/>
        <v>0</v>
      </c>
      <c r="AB161" s="86">
        <f t="shared" si="90"/>
        <v>0</v>
      </c>
      <c r="AC161" s="86">
        <f t="shared" si="90"/>
        <v>0</v>
      </c>
      <c r="AD161" s="93">
        <f t="shared" si="90"/>
        <v>0</v>
      </c>
      <c r="AE161" s="86">
        <f t="shared" si="90"/>
        <v>0</v>
      </c>
      <c r="AF161" s="86">
        <f t="shared" si="90"/>
        <v>0</v>
      </c>
      <c r="AG161" s="91">
        <f t="shared" si="90"/>
        <v>0</v>
      </c>
      <c r="AH161" s="86">
        <f t="shared" si="90"/>
        <v>0</v>
      </c>
      <c r="AI161" s="86">
        <f t="shared" si="90"/>
        <v>0</v>
      </c>
      <c r="AJ161" s="86">
        <f t="shared" si="90"/>
        <v>0</v>
      </c>
      <c r="AK161" s="86">
        <f t="shared" si="90"/>
        <v>0</v>
      </c>
      <c r="AL161" s="86">
        <f t="shared" si="90"/>
        <v>0</v>
      </c>
      <c r="AM161" s="86">
        <f t="shared" si="90"/>
        <v>0</v>
      </c>
      <c r="AN161" s="93">
        <f t="shared" si="90"/>
        <v>0.70060566800000001</v>
      </c>
      <c r="AO161" s="86">
        <f t="shared" si="90"/>
        <v>0</v>
      </c>
      <c r="AP161" s="86">
        <f t="shared" si="90"/>
        <v>0</v>
      </c>
      <c r="AQ161" s="93">
        <f t="shared" si="90"/>
        <v>0.70060566800000001</v>
      </c>
      <c r="AR161" s="86">
        <f t="shared" si="90"/>
        <v>0</v>
      </c>
      <c r="AS161" s="93">
        <f t="shared" si="90"/>
        <v>0.72196300000000002</v>
      </c>
      <c r="AT161" s="86">
        <f t="shared" si="90"/>
        <v>0</v>
      </c>
      <c r="AU161" s="86">
        <f t="shared" si="90"/>
        <v>0</v>
      </c>
      <c r="AV161" s="93">
        <f t="shared" si="90"/>
        <v>0.72196300000000002</v>
      </c>
      <c r="AW161" s="86">
        <f t="shared" si="90"/>
        <v>0</v>
      </c>
      <c r="AX161" s="86">
        <f t="shared" si="90"/>
        <v>0</v>
      </c>
      <c r="AY161" s="86">
        <f t="shared" si="90"/>
        <v>0</v>
      </c>
      <c r="AZ161" s="86">
        <f t="shared" si="90"/>
        <v>0</v>
      </c>
      <c r="BA161" s="86">
        <f t="shared" si="90"/>
        <v>0</v>
      </c>
      <c r="BB161" s="86">
        <f t="shared" si="90"/>
        <v>0</v>
      </c>
      <c r="BC161" s="86">
        <f t="shared" si="90"/>
        <v>0</v>
      </c>
      <c r="BD161" s="86">
        <f t="shared" si="90"/>
        <v>0</v>
      </c>
      <c r="BE161" s="86">
        <f t="shared" si="90"/>
        <v>0</v>
      </c>
      <c r="BF161" s="86">
        <f t="shared" si="90"/>
        <v>0</v>
      </c>
      <c r="BG161" s="86">
        <f t="shared" si="90"/>
        <v>0</v>
      </c>
      <c r="BH161" s="86">
        <f t="shared" si="90"/>
        <v>0</v>
      </c>
      <c r="BI161" s="86">
        <f t="shared" si="90"/>
        <v>0</v>
      </c>
      <c r="BJ161" s="86">
        <f t="shared" si="90"/>
        <v>0</v>
      </c>
      <c r="BK161" s="86">
        <f t="shared" si="90"/>
        <v>0</v>
      </c>
      <c r="BL161" s="86">
        <f t="shared" si="90"/>
        <v>0</v>
      </c>
      <c r="BM161" s="86">
        <f t="shared" si="90"/>
        <v>0</v>
      </c>
      <c r="BN161" s="86">
        <f t="shared" si="90"/>
        <v>0</v>
      </c>
      <c r="BO161" s="86">
        <f t="shared" si="90"/>
        <v>0</v>
      </c>
      <c r="BP161" s="86">
        <f t="shared" si="90"/>
        <v>0</v>
      </c>
      <c r="BQ161" s="86">
        <f t="shared" si="90"/>
        <v>0</v>
      </c>
      <c r="BR161" s="86">
        <f t="shared" si="90"/>
        <v>0</v>
      </c>
      <c r="BS161" s="86">
        <f t="shared" si="90"/>
        <v>0</v>
      </c>
      <c r="BT161" s="86">
        <f t="shared" si="90"/>
        <v>0</v>
      </c>
      <c r="BU161" s="86">
        <f t="shared" si="90"/>
        <v>0</v>
      </c>
      <c r="BV161" s="86">
        <f t="shared" si="90"/>
        <v>0</v>
      </c>
      <c r="BW161" s="86">
        <f t="shared" si="90"/>
        <v>0</v>
      </c>
      <c r="BX161" s="86">
        <f t="shared" si="90"/>
        <v>0</v>
      </c>
      <c r="BY161" s="86">
        <f t="shared" si="90"/>
        <v>0</v>
      </c>
      <c r="BZ161" s="86">
        <f t="shared" ref="BZ161:CZ161" si="91">SUM(BZ162:BZ163)</f>
        <v>0</v>
      </c>
      <c r="CA161" s="86">
        <f t="shared" si="91"/>
        <v>0</v>
      </c>
      <c r="CB161" s="86">
        <f t="shared" si="91"/>
        <v>0</v>
      </c>
      <c r="CC161" s="86">
        <f t="shared" si="91"/>
        <v>0</v>
      </c>
      <c r="CD161" s="86">
        <f t="shared" si="91"/>
        <v>0</v>
      </c>
      <c r="CE161" s="86">
        <f t="shared" si="91"/>
        <v>0</v>
      </c>
      <c r="CF161" s="86">
        <f t="shared" si="91"/>
        <v>0</v>
      </c>
      <c r="CG161" s="86">
        <f t="shared" si="91"/>
        <v>0</v>
      </c>
      <c r="CH161" s="86">
        <f t="shared" si="91"/>
        <v>0</v>
      </c>
      <c r="CI161" s="86">
        <f t="shared" si="91"/>
        <v>0</v>
      </c>
      <c r="CJ161" s="86">
        <f t="shared" ref="CJ161:CP161" si="92">SUM(CJ162:CJ163)</f>
        <v>0</v>
      </c>
      <c r="CK161" s="86">
        <f t="shared" si="92"/>
        <v>0</v>
      </c>
      <c r="CL161" s="86">
        <f t="shared" si="92"/>
        <v>0</v>
      </c>
      <c r="CM161" s="86">
        <f t="shared" si="92"/>
        <v>0</v>
      </c>
      <c r="CN161" s="86">
        <f t="shared" si="92"/>
        <v>0</v>
      </c>
      <c r="CO161" s="86">
        <f t="shared" si="92"/>
        <v>0</v>
      </c>
      <c r="CP161" s="86">
        <f t="shared" si="92"/>
        <v>0</v>
      </c>
      <c r="CQ161" s="93">
        <f t="shared" si="91"/>
        <v>0.72196300000000002</v>
      </c>
      <c r="CR161" s="86">
        <f t="shared" si="91"/>
        <v>0</v>
      </c>
      <c r="CS161" s="86">
        <f t="shared" si="91"/>
        <v>0</v>
      </c>
      <c r="CT161" s="93">
        <f t="shared" si="91"/>
        <v>0.72196300000000002</v>
      </c>
      <c r="CU161" s="86">
        <f t="shared" si="91"/>
        <v>0</v>
      </c>
      <c r="CV161" s="89">
        <f t="shared" si="91"/>
        <v>0.70060566800000001</v>
      </c>
      <c r="CW161" s="86">
        <f t="shared" si="91"/>
        <v>0</v>
      </c>
      <c r="CX161" s="86">
        <f t="shared" si="91"/>
        <v>0</v>
      </c>
      <c r="CY161" s="89">
        <f t="shared" si="91"/>
        <v>0.70060566800000001</v>
      </c>
      <c r="CZ161" s="86">
        <f t="shared" si="91"/>
        <v>0</v>
      </c>
      <c r="DA161" s="92"/>
    </row>
    <row r="162" spans="1:105" ht="37.950000000000003" customHeight="1" outlineLevel="1" x14ac:dyDescent="0.3">
      <c r="A162" s="27" t="s">
        <v>179</v>
      </c>
      <c r="B162" s="37" t="s">
        <v>217</v>
      </c>
      <c r="C162" s="68" t="s">
        <v>218</v>
      </c>
      <c r="D162" s="29" t="s">
        <v>181</v>
      </c>
      <c r="E162" s="29">
        <v>2022</v>
      </c>
      <c r="F162" s="29">
        <v>2022</v>
      </c>
      <c r="G162" s="29">
        <v>2022</v>
      </c>
      <c r="H162" s="34">
        <v>0.72196300000000002</v>
      </c>
      <c r="I162" s="34" t="s">
        <v>145</v>
      </c>
      <c r="J162" s="29" t="s">
        <v>145</v>
      </c>
      <c r="K162" s="61">
        <v>0.70060566800000001</v>
      </c>
      <c r="L162" s="34" t="s">
        <v>145</v>
      </c>
      <c r="M162" s="54" t="s">
        <v>145</v>
      </c>
      <c r="N162" s="36" t="s">
        <v>145</v>
      </c>
      <c r="O162" s="36">
        <v>0</v>
      </c>
      <c r="P162" s="36" t="s">
        <v>145</v>
      </c>
      <c r="Q162" s="61">
        <f>1.15990449086795*1.2</f>
        <v>1.3918853890415401</v>
      </c>
      <c r="R162" s="36">
        <v>0</v>
      </c>
      <c r="S162" s="61">
        <f>0.64984433*1.2</f>
        <v>0.77981319599999999</v>
      </c>
      <c r="T162" s="61">
        <f>H162</f>
        <v>0.72196300000000002</v>
      </c>
      <c r="U162" s="61">
        <f>K162</f>
        <v>0.70060566800000001</v>
      </c>
      <c r="V162" s="56">
        <v>0</v>
      </c>
      <c r="W162" s="36">
        <v>0</v>
      </c>
      <c r="X162" s="36">
        <v>0</v>
      </c>
      <c r="Y162" s="56">
        <f>AB162</f>
        <v>0</v>
      </c>
      <c r="Z162" s="36">
        <v>0</v>
      </c>
      <c r="AA162" s="36">
        <v>0</v>
      </c>
      <c r="AB162" s="56">
        <v>0</v>
      </c>
      <c r="AC162" s="36">
        <v>0</v>
      </c>
      <c r="AD162" s="56"/>
      <c r="AE162" s="36"/>
      <c r="AF162" s="36"/>
      <c r="AG162" s="61"/>
      <c r="AH162" s="36"/>
      <c r="AI162" s="31">
        <f>AJ162+AK162+AL162+AM162</f>
        <v>0</v>
      </c>
      <c r="AJ162" s="36">
        <v>0</v>
      </c>
      <c r="AK162" s="36">
        <v>0</v>
      </c>
      <c r="AL162" s="36">
        <v>0</v>
      </c>
      <c r="AM162" s="29">
        <v>0</v>
      </c>
      <c r="AN162" s="34">
        <f>AO162+AP162+AQ162+AR162</f>
        <v>0.70060566800000001</v>
      </c>
      <c r="AO162" s="29">
        <v>0</v>
      </c>
      <c r="AP162" s="29">
        <v>0</v>
      </c>
      <c r="AQ162" s="34">
        <v>0.70060566800000001</v>
      </c>
      <c r="AR162" s="29">
        <v>0</v>
      </c>
      <c r="AS162" s="33">
        <f>AT162+AU162+AV162+AW162</f>
        <v>0.72196300000000002</v>
      </c>
      <c r="AT162" s="29">
        <v>0</v>
      </c>
      <c r="AU162" s="29">
        <v>0</v>
      </c>
      <c r="AV162" s="34">
        <f>T162</f>
        <v>0.72196300000000002</v>
      </c>
      <c r="AW162" s="29">
        <v>0</v>
      </c>
      <c r="AX162" s="29">
        <v>0</v>
      </c>
      <c r="AY162" s="29">
        <v>0</v>
      </c>
      <c r="AZ162" s="29">
        <v>0</v>
      </c>
      <c r="BA162" s="29">
        <v>0</v>
      </c>
      <c r="BB162" s="29">
        <v>0</v>
      </c>
      <c r="BC162" s="31">
        <f>BD162+BE162+BF162+BG162</f>
        <v>0</v>
      </c>
      <c r="BD162" s="29">
        <v>0</v>
      </c>
      <c r="BE162" s="29">
        <v>0</v>
      </c>
      <c r="BF162" s="29">
        <v>0</v>
      </c>
      <c r="BG162" s="29">
        <v>0</v>
      </c>
      <c r="BH162" s="29">
        <v>0</v>
      </c>
      <c r="BI162" s="29">
        <v>0</v>
      </c>
      <c r="BJ162" s="29">
        <v>0</v>
      </c>
      <c r="BK162" s="29">
        <v>0</v>
      </c>
      <c r="BL162" s="29">
        <v>0</v>
      </c>
      <c r="BM162" s="31">
        <f>BN162+BO162+BP162+BQ162</f>
        <v>0</v>
      </c>
      <c r="BN162" s="29">
        <v>0</v>
      </c>
      <c r="BO162" s="29">
        <v>0</v>
      </c>
      <c r="BP162" s="29">
        <v>0</v>
      </c>
      <c r="BQ162" s="29">
        <v>0</v>
      </c>
      <c r="BR162" s="29"/>
      <c r="BS162" s="29"/>
      <c r="BT162" s="29"/>
      <c r="BU162" s="29"/>
      <c r="BV162" s="29"/>
      <c r="BW162" s="31">
        <f>BX162+BY162+BZ162+CA162</f>
        <v>0</v>
      </c>
      <c r="BX162" s="29">
        <v>0</v>
      </c>
      <c r="BY162" s="29">
        <v>0</v>
      </c>
      <c r="BZ162" s="29">
        <v>0</v>
      </c>
      <c r="CA162" s="29">
        <v>0</v>
      </c>
      <c r="CB162" s="29"/>
      <c r="CC162" s="29"/>
      <c r="CD162" s="29"/>
      <c r="CE162" s="29"/>
      <c r="CF162" s="29"/>
      <c r="CG162" s="31">
        <f>CH162+CI162+CJ162+CK162</f>
        <v>0</v>
      </c>
      <c r="CH162" s="29">
        <v>0</v>
      </c>
      <c r="CI162" s="29">
        <v>0</v>
      </c>
      <c r="CJ162" s="29">
        <v>0</v>
      </c>
      <c r="CK162" s="29">
        <v>0</v>
      </c>
      <c r="CL162" s="29"/>
      <c r="CM162" s="29"/>
      <c r="CN162" s="29"/>
      <c r="CO162" s="29"/>
      <c r="CP162" s="29"/>
      <c r="CQ162" s="53">
        <f>AI162+AS162+BC162+BM162+BW162+CG162</f>
        <v>0.72196300000000002</v>
      </c>
      <c r="CR162" s="53">
        <f>AJ162+AT162+BD162+BN162+BX162+CH162</f>
        <v>0</v>
      </c>
      <c r="CS162" s="53">
        <f>AK162+AU162+BE162+BO162+BY162+CI162</f>
        <v>0</v>
      </c>
      <c r="CT162" s="53">
        <f>AL162+AV162+BF162+BP162+BZ162+CJ162</f>
        <v>0.72196300000000002</v>
      </c>
      <c r="CU162" s="53">
        <f>AM162+AW162+BG162+BQ162+CA162+CK162</f>
        <v>0</v>
      </c>
      <c r="CV162" s="53">
        <f>AN162+AX162+BH162+BM162+BW162+CG162</f>
        <v>0.70060566800000001</v>
      </c>
      <c r="CW162" s="62">
        <f>AO162+AY162+BI162+BN162+BX162+CH162</f>
        <v>0</v>
      </c>
      <c r="CX162" s="62">
        <f>AP162+AZ162+BJ162+BO162+BY162+CI162</f>
        <v>0</v>
      </c>
      <c r="CY162" s="53">
        <f>AQ162+BA162+BK162+BP162+BZ162+CJ162</f>
        <v>0.70060566800000001</v>
      </c>
      <c r="CZ162" s="62">
        <f>AR162+BB162+BL162+BQ162+CA162+CK162</f>
        <v>0</v>
      </c>
      <c r="DA162" s="32"/>
    </row>
    <row r="163" spans="1:105" ht="24.6" hidden="1" customHeight="1" outlineLevel="1" x14ac:dyDescent="0.3">
      <c r="A163" s="27" t="s">
        <v>179</v>
      </c>
      <c r="B163" s="37"/>
      <c r="C163" s="69"/>
      <c r="D163" s="29"/>
      <c r="E163" s="29"/>
      <c r="F163" s="29"/>
      <c r="G163" s="29"/>
      <c r="H163" s="29"/>
      <c r="I163" s="61"/>
      <c r="J163" s="29"/>
      <c r="K163" s="29"/>
      <c r="L163" s="36"/>
      <c r="M163" s="54"/>
      <c r="N163" s="36"/>
      <c r="O163" s="36"/>
      <c r="P163" s="36"/>
      <c r="Q163" s="36"/>
      <c r="R163" s="65"/>
      <c r="S163" s="36"/>
      <c r="T163" s="36">
        <f>O163+V163</f>
        <v>0</v>
      </c>
      <c r="U163" s="36">
        <f>O163+X163</f>
        <v>0</v>
      </c>
      <c r="V163" s="36"/>
      <c r="W163" s="36"/>
      <c r="X163" s="34"/>
      <c r="Y163" s="61">
        <f>AB163</f>
        <v>0</v>
      </c>
      <c r="Z163" s="36"/>
      <c r="AA163" s="36"/>
      <c r="AB163" s="36"/>
      <c r="AC163" s="36"/>
      <c r="AD163" s="56"/>
      <c r="AE163" s="36"/>
      <c r="AF163" s="36"/>
      <c r="AG163" s="61"/>
      <c r="AH163" s="36"/>
      <c r="AI163" s="36"/>
      <c r="AJ163" s="36"/>
      <c r="AK163" s="36"/>
      <c r="AL163" s="36"/>
      <c r="AM163" s="29"/>
      <c r="AN163" s="30"/>
      <c r="AO163" s="29"/>
      <c r="AP163" s="29"/>
      <c r="AQ163" s="30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53">
        <f>AI163+AS163+BC163+BM163+BW163</f>
        <v>0</v>
      </c>
      <c r="CR163" s="53">
        <f>AJ163+AT163+BD163+BN163+BX163</f>
        <v>0</v>
      </c>
      <c r="CS163" s="53">
        <f>AK163+AU163+BE163+BO163+BY163</f>
        <v>0</v>
      </c>
      <c r="CT163" s="53">
        <f>AL163+AV163+BF163+BP163+BZ163</f>
        <v>0</v>
      </c>
      <c r="CU163" s="53">
        <f>AM163+AW163+BG163+BQ163+CA163</f>
        <v>0</v>
      </c>
      <c r="CV163" s="33"/>
      <c r="CW163" s="31"/>
      <c r="CX163" s="31"/>
      <c r="CY163" s="33"/>
      <c r="CZ163" s="29"/>
      <c r="DA163" s="32"/>
    </row>
    <row r="164" spans="1:105" s="26" customFormat="1" ht="33" customHeight="1" collapsed="1" x14ac:dyDescent="0.3">
      <c r="A164" s="84" t="s">
        <v>182</v>
      </c>
      <c r="B164" s="85" t="s">
        <v>183</v>
      </c>
      <c r="C164" s="86" t="s">
        <v>88</v>
      </c>
      <c r="D164" s="86"/>
      <c r="E164" s="86"/>
      <c r="F164" s="86"/>
      <c r="G164" s="86"/>
      <c r="H164" s="86">
        <f>SUM(H165:H167)</f>
        <v>0</v>
      </c>
      <c r="I164" s="86">
        <f t="shared" ref="I164:CX164" si="93">SUM(I165:I167)</f>
        <v>0</v>
      </c>
      <c r="J164" s="86" t="s">
        <v>89</v>
      </c>
      <c r="K164" s="86">
        <f t="shared" si="93"/>
        <v>0</v>
      </c>
      <c r="L164" s="86">
        <f t="shared" si="93"/>
        <v>0</v>
      </c>
      <c r="M164" s="86" t="s">
        <v>89</v>
      </c>
      <c r="N164" s="86">
        <f t="shared" si="93"/>
        <v>0</v>
      </c>
      <c r="O164" s="86">
        <f t="shared" si="93"/>
        <v>0</v>
      </c>
      <c r="P164" s="86">
        <f t="shared" si="93"/>
        <v>0</v>
      </c>
      <c r="Q164" s="86">
        <f t="shared" si="93"/>
        <v>0</v>
      </c>
      <c r="R164" s="86">
        <f t="shared" si="93"/>
        <v>0</v>
      </c>
      <c r="S164" s="86">
        <f t="shared" si="93"/>
        <v>0</v>
      </c>
      <c r="T164" s="86">
        <f t="shared" si="93"/>
        <v>0</v>
      </c>
      <c r="U164" s="86">
        <f t="shared" si="93"/>
        <v>0</v>
      </c>
      <c r="V164" s="86">
        <f t="shared" si="93"/>
        <v>0</v>
      </c>
      <c r="W164" s="86">
        <f t="shared" si="93"/>
        <v>0</v>
      </c>
      <c r="X164" s="86">
        <f t="shared" si="93"/>
        <v>0</v>
      </c>
      <c r="Y164" s="86">
        <f t="shared" si="93"/>
        <v>0</v>
      </c>
      <c r="Z164" s="86">
        <f t="shared" si="93"/>
        <v>0</v>
      </c>
      <c r="AA164" s="86">
        <f t="shared" si="93"/>
        <v>0</v>
      </c>
      <c r="AB164" s="86">
        <f t="shared" si="93"/>
        <v>0</v>
      </c>
      <c r="AC164" s="86">
        <f t="shared" si="93"/>
        <v>0</v>
      </c>
      <c r="AD164" s="86">
        <f t="shared" si="93"/>
        <v>0</v>
      </c>
      <c r="AE164" s="86">
        <f t="shared" si="93"/>
        <v>0</v>
      </c>
      <c r="AF164" s="86">
        <f t="shared" si="93"/>
        <v>0</v>
      </c>
      <c r="AG164" s="86">
        <f t="shared" si="93"/>
        <v>0</v>
      </c>
      <c r="AH164" s="86">
        <f t="shared" si="93"/>
        <v>0</v>
      </c>
      <c r="AI164" s="86">
        <f t="shared" si="93"/>
        <v>0</v>
      </c>
      <c r="AJ164" s="86">
        <f t="shared" si="93"/>
        <v>0</v>
      </c>
      <c r="AK164" s="86">
        <f t="shared" si="93"/>
        <v>0</v>
      </c>
      <c r="AL164" s="86">
        <f t="shared" si="93"/>
        <v>0</v>
      </c>
      <c r="AM164" s="86">
        <f t="shared" si="93"/>
        <v>0</v>
      </c>
      <c r="AN164" s="86">
        <f t="shared" si="93"/>
        <v>0</v>
      </c>
      <c r="AO164" s="86">
        <f t="shared" si="93"/>
        <v>0</v>
      </c>
      <c r="AP164" s="86">
        <f t="shared" si="93"/>
        <v>0</v>
      </c>
      <c r="AQ164" s="86">
        <f t="shared" si="93"/>
        <v>0</v>
      </c>
      <c r="AR164" s="86">
        <f t="shared" si="93"/>
        <v>0</v>
      </c>
      <c r="AS164" s="86">
        <f t="shared" si="93"/>
        <v>0</v>
      </c>
      <c r="AT164" s="86">
        <f t="shared" si="93"/>
        <v>0</v>
      </c>
      <c r="AU164" s="86">
        <f t="shared" si="93"/>
        <v>0</v>
      </c>
      <c r="AV164" s="86">
        <f t="shared" si="93"/>
        <v>0</v>
      </c>
      <c r="AW164" s="86">
        <f t="shared" si="93"/>
        <v>0</v>
      </c>
      <c r="AX164" s="86">
        <f t="shared" si="93"/>
        <v>0</v>
      </c>
      <c r="AY164" s="86">
        <f t="shared" si="93"/>
        <v>0</v>
      </c>
      <c r="AZ164" s="86">
        <f t="shared" si="93"/>
        <v>0</v>
      </c>
      <c r="BA164" s="86">
        <f t="shared" si="93"/>
        <v>0</v>
      </c>
      <c r="BB164" s="86">
        <f t="shared" si="93"/>
        <v>0</v>
      </c>
      <c r="BC164" s="86">
        <f t="shared" si="93"/>
        <v>0</v>
      </c>
      <c r="BD164" s="86">
        <f t="shared" si="93"/>
        <v>0</v>
      </c>
      <c r="BE164" s="86">
        <f t="shared" si="93"/>
        <v>0</v>
      </c>
      <c r="BF164" s="86">
        <f t="shared" si="93"/>
        <v>0</v>
      </c>
      <c r="BG164" s="86">
        <f t="shared" si="93"/>
        <v>0</v>
      </c>
      <c r="BH164" s="86">
        <f t="shared" si="93"/>
        <v>0</v>
      </c>
      <c r="BI164" s="86">
        <f t="shared" si="93"/>
        <v>0</v>
      </c>
      <c r="BJ164" s="86">
        <f t="shared" si="93"/>
        <v>0</v>
      </c>
      <c r="BK164" s="86">
        <f t="shared" si="93"/>
        <v>0</v>
      </c>
      <c r="BL164" s="86">
        <f t="shared" si="93"/>
        <v>0</v>
      </c>
      <c r="BM164" s="86">
        <f t="shared" si="93"/>
        <v>0</v>
      </c>
      <c r="BN164" s="86">
        <f t="shared" si="93"/>
        <v>0</v>
      </c>
      <c r="BO164" s="86">
        <f t="shared" si="93"/>
        <v>0</v>
      </c>
      <c r="BP164" s="86">
        <f t="shared" si="93"/>
        <v>0</v>
      </c>
      <c r="BQ164" s="86">
        <f t="shared" si="93"/>
        <v>0</v>
      </c>
      <c r="BR164" s="86">
        <f t="shared" si="93"/>
        <v>0</v>
      </c>
      <c r="BS164" s="86">
        <f t="shared" si="93"/>
        <v>0</v>
      </c>
      <c r="BT164" s="86">
        <f t="shared" si="93"/>
        <v>0</v>
      </c>
      <c r="BU164" s="86">
        <f t="shared" si="93"/>
        <v>0</v>
      </c>
      <c r="BV164" s="86">
        <f t="shared" si="93"/>
        <v>0</v>
      </c>
      <c r="BW164" s="86">
        <f t="shared" si="93"/>
        <v>0</v>
      </c>
      <c r="BX164" s="86">
        <f t="shared" si="93"/>
        <v>0</v>
      </c>
      <c r="BY164" s="86">
        <f t="shared" si="93"/>
        <v>0</v>
      </c>
      <c r="BZ164" s="86">
        <f t="shared" si="93"/>
        <v>0</v>
      </c>
      <c r="CA164" s="86">
        <f t="shared" si="93"/>
        <v>0</v>
      </c>
      <c r="CB164" s="86">
        <f t="shared" si="93"/>
        <v>0</v>
      </c>
      <c r="CC164" s="86">
        <f t="shared" si="93"/>
        <v>0</v>
      </c>
      <c r="CD164" s="86">
        <f t="shared" si="93"/>
        <v>0</v>
      </c>
      <c r="CE164" s="86">
        <f t="shared" si="93"/>
        <v>0</v>
      </c>
      <c r="CF164" s="86">
        <f t="shared" si="93"/>
        <v>0</v>
      </c>
      <c r="CG164" s="86">
        <f t="shared" ref="CG164:CP164" si="94">SUM(CG165:CG167)</f>
        <v>0</v>
      </c>
      <c r="CH164" s="86">
        <f t="shared" si="94"/>
        <v>0</v>
      </c>
      <c r="CI164" s="86">
        <f t="shared" si="94"/>
        <v>0</v>
      </c>
      <c r="CJ164" s="86">
        <f t="shared" si="94"/>
        <v>0</v>
      </c>
      <c r="CK164" s="86">
        <f t="shared" si="94"/>
        <v>0</v>
      </c>
      <c r="CL164" s="86">
        <f t="shared" si="94"/>
        <v>0</v>
      </c>
      <c r="CM164" s="86">
        <f t="shared" si="94"/>
        <v>0</v>
      </c>
      <c r="CN164" s="86">
        <f t="shared" si="94"/>
        <v>0</v>
      </c>
      <c r="CO164" s="86">
        <f t="shared" si="94"/>
        <v>0</v>
      </c>
      <c r="CP164" s="86">
        <f t="shared" si="94"/>
        <v>0</v>
      </c>
      <c r="CQ164" s="86">
        <f t="shared" si="93"/>
        <v>0</v>
      </c>
      <c r="CR164" s="86">
        <f t="shared" si="93"/>
        <v>0</v>
      </c>
      <c r="CS164" s="86">
        <f t="shared" si="93"/>
        <v>0</v>
      </c>
      <c r="CT164" s="86">
        <f t="shared" si="93"/>
        <v>0</v>
      </c>
      <c r="CU164" s="86">
        <f t="shared" si="93"/>
        <v>0</v>
      </c>
      <c r="CV164" s="86">
        <f t="shared" si="93"/>
        <v>0</v>
      </c>
      <c r="CW164" s="86">
        <f t="shared" si="93"/>
        <v>0</v>
      </c>
      <c r="CX164" s="86">
        <f t="shared" si="93"/>
        <v>0</v>
      </c>
      <c r="CY164" s="86">
        <f>SUM(CY165:CY167)</f>
        <v>0</v>
      </c>
      <c r="CZ164" s="86">
        <f>SUM(CZ165:CZ167)</f>
        <v>0</v>
      </c>
      <c r="DA164" s="92"/>
    </row>
    <row r="165" spans="1:105" hidden="1" outlineLevel="1" x14ac:dyDescent="0.3">
      <c r="A165" s="27" t="s">
        <v>182</v>
      </c>
      <c r="B165" s="37" t="s">
        <v>113</v>
      </c>
      <c r="C165" s="32"/>
      <c r="D165" s="29"/>
      <c r="E165" s="29"/>
      <c r="F165" s="29"/>
      <c r="G165" s="29"/>
      <c r="H165" s="29"/>
      <c r="I165" s="29"/>
      <c r="J165" s="29"/>
      <c r="K165" s="29"/>
      <c r="L165" s="29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  <c r="BH165" s="29"/>
      <c r="BI165" s="29"/>
      <c r="BJ165" s="29"/>
      <c r="BK165" s="29"/>
      <c r="BL165" s="29"/>
      <c r="BM165" s="29"/>
      <c r="BN165" s="29"/>
      <c r="BO165" s="29"/>
      <c r="BP165" s="29"/>
      <c r="BQ165" s="29"/>
      <c r="BR165" s="29"/>
      <c r="BS165" s="29"/>
      <c r="BT165" s="29"/>
      <c r="BU165" s="29"/>
      <c r="BV165" s="29"/>
      <c r="BW165" s="29"/>
      <c r="BX165" s="29"/>
      <c r="BY165" s="29"/>
      <c r="BZ165" s="29"/>
      <c r="CA165" s="29"/>
      <c r="CB165" s="29"/>
      <c r="CC165" s="29"/>
      <c r="CD165" s="29"/>
      <c r="CE165" s="29"/>
      <c r="CF165" s="29"/>
      <c r="CG165" s="29"/>
      <c r="CH165" s="29"/>
      <c r="CI165" s="29"/>
      <c r="CJ165" s="29"/>
      <c r="CK165" s="29"/>
      <c r="CL165" s="29"/>
      <c r="CM165" s="29"/>
      <c r="CN165" s="29"/>
      <c r="CO165" s="29"/>
      <c r="CP165" s="29"/>
      <c r="CQ165" s="29"/>
      <c r="CR165" s="29"/>
      <c r="CS165" s="29"/>
      <c r="CT165" s="29"/>
      <c r="CU165" s="29"/>
      <c r="CV165" s="29"/>
      <c r="CW165" s="29"/>
      <c r="CX165" s="29"/>
      <c r="CY165" s="29"/>
      <c r="CZ165" s="29"/>
      <c r="DA165" s="32"/>
    </row>
    <row r="166" spans="1:105" hidden="1" outlineLevel="1" x14ac:dyDescent="0.3">
      <c r="A166" s="27" t="s">
        <v>182</v>
      </c>
      <c r="B166" s="37" t="s">
        <v>113</v>
      </c>
      <c r="C166" s="32"/>
      <c r="D166" s="29"/>
      <c r="E166" s="29"/>
      <c r="F166" s="29"/>
      <c r="G166" s="29"/>
      <c r="H166" s="29"/>
      <c r="I166" s="29"/>
      <c r="J166" s="29"/>
      <c r="K166" s="29"/>
      <c r="L166" s="29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32"/>
    </row>
    <row r="167" spans="1:105" hidden="1" outlineLevel="1" x14ac:dyDescent="0.3">
      <c r="A167" s="27" t="s">
        <v>114</v>
      </c>
      <c r="B167" s="67" t="s">
        <v>114</v>
      </c>
      <c r="C167" s="32"/>
      <c r="D167" s="29"/>
      <c r="E167" s="29"/>
      <c r="F167" s="29"/>
      <c r="G167" s="29"/>
      <c r="H167" s="29"/>
      <c r="I167" s="29"/>
      <c r="J167" s="29"/>
      <c r="K167" s="29"/>
      <c r="L167" s="29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32"/>
    </row>
    <row r="168" spans="1:105" s="26" customFormat="1" ht="22.2" customHeight="1" x14ac:dyDescent="0.3">
      <c r="A168" s="84" t="s">
        <v>184</v>
      </c>
      <c r="B168" s="85" t="s">
        <v>185</v>
      </c>
      <c r="C168" s="86" t="s">
        <v>88</v>
      </c>
      <c r="D168" s="86"/>
      <c r="E168" s="86"/>
      <c r="F168" s="86"/>
      <c r="G168" s="86"/>
      <c r="H168" s="89">
        <f>SUM(H169:H186)</f>
        <v>105.756614</v>
      </c>
      <c r="I168" s="90">
        <f>SUM(I169:I186)</f>
        <v>0</v>
      </c>
      <c r="J168" s="86" t="s">
        <v>89</v>
      </c>
      <c r="K168" s="86">
        <f>SUM(K169:K186)</f>
        <v>194.84310600000003</v>
      </c>
      <c r="L168" s="93">
        <f>SUM(L169:L186)</f>
        <v>0</v>
      </c>
      <c r="M168" s="86" t="s">
        <v>89</v>
      </c>
      <c r="N168" s="86">
        <f t="shared" ref="N168:AS168" si="95">SUM(N169:N186)</f>
        <v>0</v>
      </c>
      <c r="O168" s="86">
        <f t="shared" si="95"/>
        <v>0</v>
      </c>
      <c r="P168" s="86">
        <f t="shared" si="95"/>
        <v>0</v>
      </c>
      <c r="Q168" s="86">
        <f t="shared" si="95"/>
        <v>0</v>
      </c>
      <c r="R168" s="86">
        <f t="shared" si="95"/>
        <v>0</v>
      </c>
      <c r="S168" s="86">
        <f t="shared" si="95"/>
        <v>0</v>
      </c>
      <c r="T168" s="93">
        <f t="shared" si="95"/>
        <v>105.756614</v>
      </c>
      <c r="U168" s="93">
        <f t="shared" si="95"/>
        <v>194.84310600000003</v>
      </c>
      <c r="V168" s="86">
        <f t="shared" si="95"/>
        <v>0</v>
      </c>
      <c r="W168" s="86">
        <f t="shared" si="95"/>
        <v>0</v>
      </c>
      <c r="X168" s="86">
        <f t="shared" si="95"/>
        <v>0</v>
      </c>
      <c r="Y168" s="91">
        <f t="shared" si="95"/>
        <v>0</v>
      </c>
      <c r="Z168" s="86">
        <f t="shared" si="95"/>
        <v>0</v>
      </c>
      <c r="AA168" s="86">
        <f t="shared" si="95"/>
        <v>0</v>
      </c>
      <c r="AB168" s="91">
        <f t="shared" si="95"/>
        <v>0</v>
      </c>
      <c r="AC168" s="86">
        <f t="shared" si="95"/>
        <v>0</v>
      </c>
      <c r="AD168" s="93">
        <f t="shared" si="95"/>
        <v>0</v>
      </c>
      <c r="AE168" s="86">
        <f t="shared" si="95"/>
        <v>0</v>
      </c>
      <c r="AF168" s="86">
        <f t="shared" si="95"/>
        <v>0</v>
      </c>
      <c r="AG168" s="91">
        <f t="shared" si="95"/>
        <v>0</v>
      </c>
      <c r="AH168" s="86">
        <f t="shared" si="95"/>
        <v>0</v>
      </c>
      <c r="AI168" s="89">
        <f t="shared" si="95"/>
        <v>17.140055</v>
      </c>
      <c r="AJ168" s="91">
        <f t="shared" si="95"/>
        <v>0</v>
      </c>
      <c r="AK168" s="91">
        <f t="shared" si="95"/>
        <v>0</v>
      </c>
      <c r="AL168" s="89">
        <f t="shared" si="95"/>
        <v>17.140055</v>
      </c>
      <c r="AM168" s="91">
        <f t="shared" si="95"/>
        <v>0</v>
      </c>
      <c r="AN168" s="89">
        <f t="shared" si="95"/>
        <v>1.2926</v>
      </c>
      <c r="AO168" s="90">
        <f t="shared" si="95"/>
        <v>0</v>
      </c>
      <c r="AP168" s="90">
        <f t="shared" si="95"/>
        <v>0</v>
      </c>
      <c r="AQ168" s="89">
        <f t="shared" si="95"/>
        <v>1.2926</v>
      </c>
      <c r="AR168" s="90">
        <f t="shared" si="95"/>
        <v>0</v>
      </c>
      <c r="AS168" s="89">
        <f t="shared" si="95"/>
        <v>16.835134000000004</v>
      </c>
      <c r="AT168" s="91">
        <f t="shared" ref="AT168:BY168" si="96">SUM(AT169:AT186)</f>
        <v>0</v>
      </c>
      <c r="AU168" s="91">
        <f t="shared" si="96"/>
        <v>0</v>
      </c>
      <c r="AV168" s="89">
        <f t="shared" si="96"/>
        <v>16.835134000000004</v>
      </c>
      <c r="AW168" s="91">
        <f t="shared" si="96"/>
        <v>0</v>
      </c>
      <c r="AX168" s="91">
        <f t="shared" si="96"/>
        <v>0</v>
      </c>
      <c r="AY168" s="91">
        <f t="shared" si="96"/>
        <v>0</v>
      </c>
      <c r="AZ168" s="91">
        <f t="shared" si="96"/>
        <v>0</v>
      </c>
      <c r="BA168" s="91">
        <f t="shared" si="96"/>
        <v>0</v>
      </c>
      <c r="BB168" s="91">
        <f t="shared" si="96"/>
        <v>0</v>
      </c>
      <c r="BC168" s="89">
        <f t="shared" si="96"/>
        <v>18.122371000000001</v>
      </c>
      <c r="BD168" s="91">
        <f t="shared" si="96"/>
        <v>0</v>
      </c>
      <c r="BE168" s="91">
        <f t="shared" si="96"/>
        <v>0</v>
      </c>
      <c r="BF168" s="89">
        <f t="shared" si="96"/>
        <v>18.122371000000001</v>
      </c>
      <c r="BG168" s="91">
        <f t="shared" si="96"/>
        <v>0</v>
      </c>
      <c r="BH168" s="89">
        <f t="shared" si="96"/>
        <v>62.146607999999993</v>
      </c>
      <c r="BI168" s="89">
        <f t="shared" si="96"/>
        <v>0</v>
      </c>
      <c r="BJ168" s="89">
        <f t="shared" si="96"/>
        <v>0</v>
      </c>
      <c r="BK168" s="89">
        <f>SUM(BK169:BK186)</f>
        <v>62.146607999999993</v>
      </c>
      <c r="BL168" s="89">
        <f t="shared" si="96"/>
        <v>0</v>
      </c>
      <c r="BM168" s="89">
        <f t="shared" si="96"/>
        <v>25.634168000000003</v>
      </c>
      <c r="BN168" s="91">
        <f t="shared" si="96"/>
        <v>0</v>
      </c>
      <c r="BO168" s="91">
        <f t="shared" si="96"/>
        <v>0</v>
      </c>
      <c r="BP168" s="89">
        <f t="shared" si="96"/>
        <v>25.634168000000003</v>
      </c>
      <c r="BQ168" s="91">
        <f t="shared" si="96"/>
        <v>0</v>
      </c>
      <c r="BR168" s="89">
        <f t="shared" si="96"/>
        <v>0</v>
      </c>
      <c r="BS168" s="89">
        <f t="shared" si="96"/>
        <v>0</v>
      </c>
      <c r="BT168" s="89">
        <f t="shared" si="96"/>
        <v>0</v>
      </c>
      <c r="BU168" s="89">
        <f t="shared" si="96"/>
        <v>0</v>
      </c>
      <c r="BV168" s="89">
        <f t="shared" si="96"/>
        <v>0</v>
      </c>
      <c r="BW168" s="89">
        <f t="shared" si="96"/>
        <v>28.024886000000002</v>
      </c>
      <c r="BX168" s="91">
        <f t="shared" si="96"/>
        <v>0</v>
      </c>
      <c r="BY168" s="91">
        <f t="shared" si="96"/>
        <v>0</v>
      </c>
      <c r="BZ168" s="89">
        <f t="shared" ref="BZ168:CZ168" si="97">SUM(BZ169:BZ186)</f>
        <v>28.024886000000002</v>
      </c>
      <c r="CA168" s="91">
        <f t="shared" si="97"/>
        <v>0</v>
      </c>
      <c r="CB168" s="89">
        <f t="shared" si="97"/>
        <v>0</v>
      </c>
      <c r="CC168" s="89">
        <f t="shared" si="97"/>
        <v>0</v>
      </c>
      <c r="CD168" s="89">
        <f t="shared" si="97"/>
        <v>0</v>
      </c>
      <c r="CE168" s="89">
        <f t="shared" si="97"/>
        <v>0</v>
      </c>
      <c r="CF168" s="89">
        <f t="shared" si="97"/>
        <v>0</v>
      </c>
      <c r="CG168" s="89">
        <f t="shared" si="97"/>
        <v>77.744844000000001</v>
      </c>
      <c r="CH168" s="91">
        <f t="shared" si="97"/>
        <v>0</v>
      </c>
      <c r="CI168" s="91">
        <f t="shared" si="97"/>
        <v>0</v>
      </c>
      <c r="CJ168" s="89">
        <f t="shared" si="97"/>
        <v>77.744844000000001</v>
      </c>
      <c r="CK168" s="91">
        <f t="shared" si="97"/>
        <v>0</v>
      </c>
      <c r="CL168" s="89">
        <f t="shared" si="97"/>
        <v>0</v>
      </c>
      <c r="CM168" s="89">
        <f t="shared" si="97"/>
        <v>0</v>
      </c>
      <c r="CN168" s="89">
        <f t="shared" si="97"/>
        <v>0</v>
      </c>
      <c r="CO168" s="89">
        <f t="shared" si="97"/>
        <v>0</v>
      </c>
      <c r="CP168" s="89">
        <f t="shared" si="97"/>
        <v>0</v>
      </c>
      <c r="CQ168" s="89">
        <f t="shared" si="97"/>
        <v>183.50145800000001</v>
      </c>
      <c r="CR168" s="91">
        <f t="shared" si="97"/>
        <v>0</v>
      </c>
      <c r="CS168" s="91">
        <f t="shared" si="97"/>
        <v>0</v>
      </c>
      <c r="CT168" s="89">
        <f t="shared" si="97"/>
        <v>183.50145800000001</v>
      </c>
      <c r="CU168" s="91">
        <f t="shared" si="97"/>
        <v>0</v>
      </c>
      <c r="CV168" s="89">
        <f t="shared" si="97"/>
        <v>194.84310600000003</v>
      </c>
      <c r="CW168" s="86">
        <f t="shared" si="97"/>
        <v>0</v>
      </c>
      <c r="CX168" s="86">
        <f t="shared" si="97"/>
        <v>0</v>
      </c>
      <c r="CY168" s="89">
        <f t="shared" si="97"/>
        <v>194.84310600000003</v>
      </c>
      <c r="CZ168" s="86">
        <f t="shared" si="97"/>
        <v>0</v>
      </c>
      <c r="DA168" s="92"/>
    </row>
    <row r="169" spans="1:105" ht="23.4" customHeight="1" outlineLevel="1" x14ac:dyDescent="0.3">
      <c r="A169" s="27" t="s">
        <v>184</v>
      </c>
      <c r="B169" s="37" t="s">
        <v>219</v>
      </c>
      <c r="C169" s="68" t="s">
        <v>220</v>
      </c>
      <c r="D169" s="29" t="s">
        <v>186</v>
      </c>
      <c r="E169" s="29">
        <v>2022</v>
      </c>
      <c r="F169" s="29">
        <v>2023</v>
      </c>
      <c r="G169" s="29">
        <v>0</v>
      </c>
      <c r="H169" s="33">
        <v>1.7602549999999999</v>
      </c>
      <c r="I169" s="34" t="s">
        <v>145</v>
      </c>
      <c r="J169" s="29" t="s">
        <v>145</v>
      </c>
      <c r="K169" s="61">
        <f>CV169</f>
        <v>0</v>
      </c>
      <c r="L169" s="34" t="s">
        <v>145</v>
      </c>
      <c r="M169" s="29" t="s">
        <v>145</v>
      </c>
      <c r="N169" s="29" t="s">
        <v>145</v>
      </c>
      <c r="O169" s="29">
        <v>0</v>
      </c>
      <c r="P169" s="29" t="s">
        <v>145</v>
      </c>
      <c r="Q169" s="29" t="s">
        <v>145</v>
      </c>
      <c r="R169" s="29" t="s">
        <v>145</v>
      </c>
      <c r="S169" s="29" t="s">
        <v>145</v>
      </c>
      <c r="T169" s="53">
        <f>H169</f>
        <v>1.7602549999999999</v>
      </c>
      <c r="U169" s="61">
        <f>K169</f>
        <v>0</v>
      </c>
      <c r="V169" s="36">
        <v>0</v>
      </c>
      <c r="W169" s="36">
        <v>0</v>
      </c>
      <c r="X169" s="36">
        <v>0</v>
      </c>
      <c r="Y169" s="56">
        <f>AB169</f>
        <v>0</v>
      </c>
      <c r="Z169" s="29">
        <v>0</v>
      </c>
      <c r="AA169" s="29">
        <v>0</v>
      </c>
      <c r="AB169" s="36">
        <v>0</v>
      </c>
      <c r="AC169" s="29">
        <v>0</v>
      </c>
      <c r="AD169" s="36"/>
      <c r="AE169" s="29"/>
      <c r="AF169" s="29"/>
      <c r="AG169" s="36"/>
      <c r="AH169" s="29"/>
      <c r="AI169" s="33">
        <f>AJ169+AK169+AL169+AM169</f>
        <v>0.94825499999999996</v>
      </c>
      <c r="AJ169" s="31">
        <v>0</v>
      </c>
      <c r="AK169" s="31">
        <v>0</v>
      </c>
      <c r="AL169" s="33">
        <f>'[1]Прил 1_2022г'!AJ165*1.2</f>
        <v>0.94825499999999996</v>
      </c>
      <c r="AM169" s="31">
        <v>0</v>
      </c>
      <c r="AN169" s="31">
        <f>AO169+AP169+AQ169+AR169</f>
        <v>0</v>
      </c>
      <c r="AO169" s="31">
        <v>0</v>
      </c>
      <c r="AP169" s="31">
        <v>0</v>
      </c>
      <c r="AQ169" s="31">
        <v>0</v>
      </c>
      <c r="AR169" s="31">
        <v>0</v>
      </c>
      <c r="AS169" s="33">
        <f t="shared" ref="AS169:AS184" si="98">AT169+AU169+AV169+AW169</f>
        <v>0.81200000000000006</v>
      </c>
      <c r="AT169" s="31">
        <v>0</v>
      </c>
      <c r="AU169" s="31">
        <v>0</v>
      </c>
      <c r="AV169" s="33">
        <f>'[1]Прил 1_2023г'!AJ165*1.2</f>
        <v>0.81200000000000006</v>
      </c>
      <c r="AW169" s="31">
        <v>0</v>
      </c>
      <c r="AX169" s="31">
        <v>0</v>
      </c>
      <c r="AY169" s="31">
        <v>0</v>
      </c>
      <c r="AZ169" s="31">
        <v>0</v>
      </c>
      <c r="BA169" s="31">
        <v>0</v>
      </c>
      <c r="BB169" s="31">
        <v>0</v>
      </c>
      <c r="BC169" s="31">
        <f>BD169+BE169+BF169+BG169</f>
        <v>0</v>
      </c>
      <c r="BD169" s="31">
        <v>0</v>
      </c>
      <c r="BE169" s="31">
        <v>0</v>
      </c>
      <c r="BF169" s="31">
        <v>0</v>
      </c>
      <c r="BG169" s="31">
        <v>0</v>
      </c>
      <c r="BH169" s="33">
        <f>BI169+BJ169+BK169+BL169</f>
        <v>0</v>
      </c>
      <c r="BI169" s="31">
        <v>0</v>
      </c>
      <c r="BJ169" s="31">
        <v>0</v>
      </c>
      <c r="BK169" s="31">
        <v>0</v>
      </c>
      <c r="BL169" s="31">
        <v>0</v>
      </c>
      <c r="BM169" s="31">
        <f>BN169+BO169+BP169+BQ169</f>
        <v>0</v>
      </c>
      <c r="BN169" s="31">
        <v>0</v>
      </c>
      <c r="BO169" s="31">
        <v>0</v>
      </c>
      <c r="BP169" s="31">
        <v>0</v>
      </c>
      <c r="BQ169" s="31">
        <v>0</v>
      </c>
      <c r="BR169" s="33"/>
      <c r="BS169" s="33"/>
      <c r="BT169" s="33"/>
      <c r="BU169" s="33"/>
      <c r="BV169" s="33"/>
      <c r="BW169" s="31">
        <f t="shared" ref="BW169:BW184" si="99">BX169+BY169+BZ169+CA169</f>
        <v>0</v>
      </c>
      <c r="BX169" s="31">
        <v>0</v>
      </c>
      <c r="BY169" s="31">
        <v>0</v>
      </c>
      <c r="BZ169" s="31">
        <v>0</v>
      </c>
      <c r="CA169" s="31">
        <v>0</v>
      </c>
      <c r="CB169" s="33"/>
      <c r="CC169" s="33"/>
      <c r="CD169" s="33"/>
      <c r="CE169" s="33"/>
      <c r="CF169" s="33"/>
      <c r="CG169" s="31">
        <f t="shared" ref="CG169:CG184" si="100">CH169+CI169+CJ169+CK169</f>
        <v>0</v>
      </c>
      <c r="CH169" s="31">
        <v>0</v>
      </c>
      <c r="CI169" s="31">
        <v>0</v>
      </c>
      <c r="CJ169" s="31">
        <v>0</v>
      </c>
      <c r="CK169" s="31">
        <v>0</v>
      </c>
      <c r="CL169" s="33"/>
      <c r="CM169" s="33"/>
      <c r="CN169" s="33"/>
      <c r="CO169" s="33"/>
      <c r="CP169" s="33"/>
      <c r="CQ169" s="53">
        <f t="shared" ref="CQ169:CQ186" si="101">AI169+AS169+BC169+BM169+BW169+CG169</f>
        <v>1.7602549999999999</v>
      </c>
      <c r="CR169" s="56">
        <f t="shared" ref="CR169:CR186" si="102">AJ169+AT169+BD169+BN169+BX169+CH169</f>
        <v>0</v>
      </c>
      <c r="CS169" s="56">
        <f t="shared" ref="CS169:CS186" si="103">AK169+AU169+BE169+BO169+BY169+CI169</f>
        <v>0</v>
      </c>
      <c r="CT169" s="53">
        <f t="shared" ref="CT169:CT186" si="104">AL169+AV169+BF169+BP169+BZ169+CJ169</f>
        <v>1.7602549999999999</v>
      </c>
      <c r="CU169" s="56">
        <f t="shared" ref="CU169:CU186" si="105">AM169+AW169+BG169+BQ169+CA169+CK169</f>
        <v>0</v>
      </c>
      <c r="CV169" s="33">
        <f t="shared" ref="CV169:CV186" si="106">AN169+AX169+BH169+BM169+BW169+CG169</f>
        <v>0</v>
      </c>
      <c r="CW169" s="29">
        <f t="shared" ref="CW169:CW186" si="107">AO169+AY169+BI169+BN169+BX169+CH169</f>
        <v>0</v>
      </c>
      <c r="CX169" s="29">
        <f t="shared" ref="CX169:CX186" si="108">AP169+AZ169+BJ169+BO169+BY169+CI169</f>
        <v>0</v>
      </c>
      <c r="CY169" s="29">
        <f t="shared" ref="CY169:CY184" si="109">AQ169+BA169+BK169+BP169+BZ169+CJ169</f>
        <v>0</v>
      </c>
      <c r="CZ169" s="29">
        <f t="shared" ref="CZ169:CZ186" si="110">AR169+BB169+BL169+BQ169+CA169+CK169</f>
        <v>0</v>
      </c>
      <c r="DA169" s="32"/>
    </row>
    <row r="170" spans="1:105" outlineLevel="1" x14ac:dyDescent="0.3">
      <c r="A170" s="27" t="s">
        <v>184</v>
      </c>
      <c r="B170" s="37" t="s">
        <v>221</v>
      </c>
      <c r="C170" s="68" t="s">
        <v>222</v>
      </c>
      <c r="D170" s="29" t="s">
        <v>186</v>
      </c>
      <c r="E170" s="29">
        <v>2022</v>
      </c>
      <c r="F170" s="29">
        <v>2024</v>
      </c>
      <c r="G170" s="29">
        <v>0</v>
      </c>
      <c r="H170" s="33">
        <v>5.4953580000000004</v>
      </c>
      <c r="I170" s="34" t="s">
        <v>145</v>
      </c>
      <c r="J170" s="29" t="s">
        <v>145</v>
      </c>
      <c r="K170" s="61">
        <f t="shared" ref="K170:K175" si="111">CV170</f>
        <v>0</v>
      </c>
      <c r="L170" s="34" t="s">
        <v>145</v>
      </c>
      <c r="M170" s="29" t="s">
        <v>145</v>
      </c>
      <c r="N170" s="29" t="s">
        <v>145</v>
      </c>
      <c r="O170" s="29">
        <v>0</v>
      </c>
      <c r="P170" s="29" t="s">
        <v>145</v>
      </c>
      <c r="Q170" s="29" t="s">
        <v>145</v>
      </c>
      <c r="R170" s="29" t="s">
        <v>145</v>
      </c>
      <c r="S170" s="29" t="s">
        <v>145</v>
      </c>
      <c r="T170" s="53">
        <f t="shared" ref="T170" si="112">H170</f>
        <v>5.4953580000000004</v>
      </c>
      <c r="U170" s="61">
        <f t="shared" ref="U170" si="113">K170</f>
        <v>0</v>
      </c>
      <c r="V170" s="36">
        <v>0</v>
      </c>
      <c r="W170" s="36">
        <v>0</v>
      </c>
      <c r="X170" s="36">
        <v>0</v>
      </c>
      <c r="Y170" s="56">
        <f t="shared" ref="Y170:Y184" si="114">AB170</f>
        <v>0</v>
      </c>
      <c r="Z170" s="29">
        <v>0</v>
      </c>
      <c r="AA170" s="29">
        <v>0</v>
      </c>
      <c r="AB170" s="36">
        <v>0</v>
      </c>
      <c r="AC170" s="29">
        <v>0</v>
      </c>
      <c r="AD170" s="62"/>
      <c r="AE170" s="29"/>
      <c r="AF170" s="29"/>
      <c r="AG170" s="62"/>
      <c r="AH170" s="29"/>
      <c r="AI170" s="33">
        <f t="shared" ref="AI170:AI184" si="115">AJ170+AK170+AL170+AM170</f>
        <v>1.7490000000000003</v>
      </c>
      <c r="AJ170" s="31">
        <v>0</v>
      </c>
      <c r="AK170" s="31">
        <v>0</v>
      </c>
      <c r="AL170" s="33">
        <f>'[1]Прил 1_2022г'!AJ166*1.2</f>
        <v>1.7490000000000003</v>
      </c>
      <c r="AM170" s="31">
        <v>0</v>
      </c>
      <c r="AN170" s="31">
        <f t="shared" ref="AN170:AN185" si="116">AO170+AP170+AQ170+AR170</f>
        <v>0</v>
      </c>
      <c r="AO170" s="31">
        <v>0</v>
      </c>
      <c r="AP170" s="31">
        <v>0</v>
      </c>
      <c r="AQ170" s="31">
        <v>0</v>
      </c>
      <c r="AR170" s="31">
        <v>0</v>
      </c>
      <c r="AS170" s="33">
        <f>AT170+AU170+AV170+AW170</f>
        <v>1.8364499999999999</v>
      </c>
      <c r="AT170" s="31">
        <v>0</v>
      </c>
      <c r="AU170" s="31">
        <v>0</v>
      </c>
      <c r="AV170" s="33">
        <f>'[1]Прил 1_2023г'!AJ166*1.2</f>
        <v>1.8364499999999999</v>
      </c>
      <c r="AW170" s="31">
        <v>0</v>
      </c>
      <c r="AX170" s="31">
        <v>0</v>
      </c>
      <c r="AY170" s="31">
        <v>0</v>
      </c>
      <c r="AZ170" s="31">
        <v>0</v>
      </c>
      <c r="BA170" s="31">
        <v>0</v>
      </c>
      <c r="BB170" s="31">
        <v>0</v>
      </c>
      <c r="BC170" s="33">
        <f t="shared" ref="BC170:BC184" si="117">BD170+BE170+BF170+BG170</f>
        <v>1.9099079999999999</v>
      </c>
      <c r="BD170" s="31">
        <v>0</v>
      </c>
      <c r="BE170" s="31">
        <v>0</v>
      </c>
      <c r="BF170" s="33">
        <v>1.9099079999999999</v>
      </c>
      <c r="BG170" s="31">
        <v>0</v>
      </c>
      <c r="BH170" s="33">
        <f t="shared" ref="BH170:BH184" si="118">BI170+BJ170+BK170+BL170</f>
        <v>0</v>
      </c>
      <c r="BI170" s="31">
        <v>0</v>
      </c>
      <c r="BJ170" s="31">
        <v>0</v>
      </c>
      <c r="BK170" s="31">
        <v>0</v>
      </c>
      <c r="BL170" s="31">
        <v>0</v>
      </c>
      <c r="BM170" s="31">
        <f t="shared" ref="BM170:BM184" si="119">BN170+BO170+BP170+BQ170</f>
        <v>0</v>
      </c>
      <c r="BN170" s="31">
        <v>0</v>
      </c>
      <c r="BO170" s="31">
        <v>0</v>
      </c>
      <c r="BP170" s="31">
        <v>0</v>
      </c>
      <c r="BQ170" s="31">
        <v>0</v>
      </c>
      <c r="BR170" s="33"/>
      <c r="BS170" s="33"/>
      <c r="BT170" s="33"/>
      <c r="BU170" s="33"/>
      <c r="BV170" s="33"/>
      <c r="BW170" s="31">
        <f t="shared" si="99"/>
        <v>0</v>
      </c>
      <c r="BX170" s="31">
        <v>0</v>
      </c>
      <c r="BY170" s="31">
        <v>0</v>
      </c>
      <c r="BZ170" s="31">
        <v>0</v>
      </c>
      <c r="CA170" s="31">
        <v>0</v>
      </c>
      <c r="CB170" s="33"/>
      <c r="CC170" s="33"/>
      <c r="CD170" s="33"/>
      <c r="CE170" s="33"/>
      <c r="CF170" s="33"/>
      <c r="CG170" s="31">
        <f t="shared" si="100"/>
        <v>0</v>
      </c>
      <c r="CH170" s="31">
        <v>0</v>
      </c>
      <c r="CI170" s="31">
        <v>0</v>
      </c>
      <c r="CJ170" s="31">
        <v>0</v>
      </c>
      <c r="CK170" s="31">
        <v>0</v>
      </c>
      <c r="CL170" s="33"/>
      <c r="CM170" s="33"/>
      <c r="CN170" s="33"/>
      <c r="CO170" s="33"/>
      <c r="CP170" s="33"/>
      <c r="CQ170" s="53">
        <f t="shared" si="101"/>
        <v>5.4953580000000004</v>
      </c>
      <c r="CR170" s="56">
        <f t="shared" si="102"/>
        <v>0</v>
      </c>
      <c r="CS170" s="56">
        <f t="shared" si="103"/>
        <v>0</v>
      </c>
      <c r="CT170" s="53">
        <f t="shared" si="104"/>
        <v>5.4953580000000004</v>
      </c>
      <c r="CU170" s="56">
        <f t="shared" si="105"/>
        <v>0</v>
      </c>
      <c r="CV170" s="33">
        <f t="shared" si="106"/>
        <v>0</v>
      </c>
      <c r="CW170" s="29">
        <f t="shared" si="107"/>
        <v>0</v>
      </c>
      <c r="CX170" s="29">
        <f t="shared" si="108"/>
        <v>0</v>
      </c>
      <c r="CY170" s="33">
        <f t="shared" si="109"/>
        <v>0</v>
      </c>
      <c r="CZ170" s="29">
        <f t="shared" si="110"/>
        <v>0</v>
      </c>
      <c r="DA170" s="32"/>
    </row>
    <row r="171" spans="1:105" outlineLevel="1" x14ac:dyDescent="0.3">
      <c r="A171" s="27" t="s">
        <v>184</v>
      </c>
      <c r="B171" s="37" t="s">
        <v>275</v>
      </c>
      <c r="C171" s="68" t="s">
        <v>222</v>
      </c>
      <c r="D171" s="29" t="s">
        <v>145</v>
      </c>
      <c r="E171" s="29">
        <v>2024</v>
      </c>
      <c r="F171" s="29" t="s">
        <v>145</v>
      </c>
      <c r="G171" s="29">
        <v>2024</v>
      </c>
      <c r="H171" s="33">
        <v>0</v>
      </c>
      <c r="I171" s="34" t="s">
        <v>145</v>
      </c>
      <c r="J171" s="29" t="s">
        <v>145</v>
      </c>
      <c r="K171" s="61">
        <f t="shared" si="111"/>
        <v>2.8130039999999998</v>
      </c>
      <c r="L171" s="34" t="s">
        <v>145</v>
      </c>
      <c r="M171" s="29" t="s">
        <v>145</v>
      </c>
      <c r="N171" s="29" t="s">
        <v>145</v>
      </c>
      <c r="O171" s="29">
        <v>0</v>
      </c>
      <c r="P171" s="29" t="s">
        <v>145</v>
      </c>
      <c r="Q171" s="29" t="s">
        <v>145</v>
      </c>
      <c r="R171" s="29" t="s">
        <v>145</v>
      </c>
      <c r="S171" s="29" t="s">
        <v>145</v>
      </c>
      <c r="T171" s="53">
        <f t="shared" ref="T171:T185" si="120">H171</f>
        <v>0</v>
      </c>
      <c r="U171" s="61">
        <f t="shared" ref="U171:U185" si="121">K171</f>
        <v>2.8130039999999998</v>
      </c>
      <c r="V171" s="36">
        <v>0</v>
      </c>
      <c r="W171" s="36">
        <v>0</v>
      </c>
      <c r="X171" s="36">
        <v>0</v>
      </c>
      <c r="Y171" s="56"/>
      <c r="Z171" s="29"/>
      <c r="AA171" s="29"/>
      <c r="AB171" s="36"/>
      <c r="AC171" s="29"/>
      <c r="AD171" s="62"/>
      <c r="AE171" s="29"/>
      <c r="AF171" s="29"/>
      <c r="AG171" s="62"/>
      <c r="AH171" s="29"/>
      <c r="AI171" s="33">
        <f t="shared" si="115"/>
        <v>0</v>
      </c>
      <c r="AJ171" s="31">
        <v>0</v>
      </c>
      <c r="AK171" s="31">
        <v>0</v>
      </c>
      <c r="AL171" s="33">
        <v>0</v>
      </c>
      <c r="AM171" s="31">
        <v>0</v>
      </c>
      <c r="AN171" s="31">
        <f t="shared" si="116"/>
        <v>0</v>
      </c>
      <c r="AO171" s="31">
        <v>0</v>
      </c>
      <c r="AP171" s="31">
        <v>0</v>
      </c>
      <c r="AQ171" s="31">
        <v>0</v>
      </c>
      <c r="AR171" s="31">
        <v>0</v>
      </c>
      <c r="AS171" s="33">
        <f t="shared" ref="AS171:AS183" si="122">AT171+AU171+AV171+AW171</f>
        <v>0</v>
      </c>
      <c r="AT171" s="31">
        <v>0</v>
      </c>
      <c r="AU171" s="31">
        <v>0</v>
      </c>
      <c r="AV171" s="31">
        <v>0</v>
      </c>
      <c r="AW171" s="31">
        <v>0</v>
      </c>
      <c r="AX171" s="31">
        <v>0</v>
      </c>
      <c r="AY171" s="31">
        <v>0</v>
      </c>
      <c r="AZ171" s="31">
        <v>0</v>
      </c>
      <c r="BA171" s="31">
        <v>0</v>
      </c>
      <c r="BB171" s="31">
        <v>0</v>
      </c>
      <c r="BC171" s="33">
        <f t="shared" si="117"/>
        <v>0</v>
      </c>
      <c r="BD171" s="31">
        <v>0</v>
      </c>
      <c r="BE171" s="31">
        <v>0</v>
      </c>
      <c r="BF171" s="33">
        <v>0</v>
      </c>
      <c r="BG171" s="31">
        <v>0</v>
      </c>
      <c r="BH171" s="33">
        <f t="shared" si="118"/>
        <v>2.8130039999999998</v>
      </c>
      <c r="BI171" s="31">
        <v>0</v>
      </c>
      <c r="BJ171" s="31">
        <v>0</v>
      </c>
      <c r="BK171" s="33">
        <f>2.34417*1.2</f>
        <v>2.8130039999999998</v>
      </c>
      <c r="BL171" s="31">
        <v>0</v>
      </c>
      <c r="BM171" s="31">
        <v>0</v>
      </c>
      <c r="BN171" s="31">
        <v>0</v>
      </c>
      <c r="BO171" s="31">
        <v>0</v>
      </c>
      <c r="BP171" s="31">
        <v>0</v>
      </c>
      <c r="BQ171" s="31">
        <v>0</v>
      </c>
      <c r="BR171" s="33"/>
      <c r="BS171" s="33"/>
      <c r="BT171" s="33"/>
      <c r="BU171" s="33"/>
      <c r="BV171" s="33"/>
      <c r="BW171" s="31">
        <v>0</v>
      </c>
      <c r="BX171" s="31">
        <v>0</v>
      </c>
      <c r="BY171" s="31">
        <v>0</v>
      </c>
      <c r="BZ171" s="31">
        <v>0</v>
      </c>
      <c r="CA171" s="31">
        <v>0</v>
      </c>
      <c r="CB171" s="33"/>
      <c r="CC171" s="33"/>
      <c r="CD171" s="33"/>
      <c r="CE171" s="33"/>
      <c r="CF171" s="33"/>
      <c r="CG171" s="31">
        <v>0</v>
      </c>
      <c r="CH171" s="31">
        <v>0</v>
      </c>
      <c r="CI171" s="31">
        <v>0</v>
      </c>
      <c r="CJ171" s="31">
        <v>0</v>
      </c>
      <c r="CK171" s="31">
        <v>0</v>
      </c>
      <c r="CL171" s="33"/>
      <c r="CM171" s="33"/>
      <c r="CN171" s="33"/>
      <c r="CO171" s="33"/>
      <c r="CP171" s="33"/>
      <c r="CQ171" s="53">
        <f t="shared" ref="CQ171" si="123">AI171+AS171+BC171+BM171+BW171+CG171</f>
        <v>0</v>
      </c>
      <c r="CR171" s="56">
        <f t="shared" ref="CR171" si="124">AJ171+AT171+BD171+BN171+BX171+CH171</f>
        <v>0</v>
      </c>
      <c r="CS171" s="56">
        <f t="shared" ref="CS171" si="125">AK171+AU171+BE171+BO171+BY171+CI171</f>
        <v>0</v>
      </c>
      <c r="CT171" s="53">
        <f t="shared" ref="CT171" si="126">AL171+AV171+BF171+BP171+BZ171+CJ171</f>
        <v>0</v>
      </c>
      <c r="CU171" s="56">
        <f t="shared" ref="CU171" si="127">AM171+AW171+BG171+BQ171+CA171+CK171</f>
        <v>0</v>
      </c>
      <c r="CV171" s="33">
        <f t="shared" ref="CV171:CV177" si="128">AN171+AX171+BH171+BM171+BW171+CG171</f>
        <v>2.8130039999999998</v>
      </c>
      <c r="CW171" s="29">
        <f t="shared" ref="CW171:CW177" si="129">AO171+AY171+BI171+BN171+BX171+CH171</f>
        <v>0</v>
      </c>
      <c r="CX171" s="29">
        <f t="shared" ref="CX171:CX177" si="130">AP171+AZ171+BJ171+BO171+BY171+CI171</f>
        <v>0</v>
      </c>
      <c r="CY171" s="33">
        <f t="shared" ref="CY171:CY177" si="131">AQ171+BA171+BK171+BP171+BZ171+CJ171</f>
        <v>2.8130039999999998</v>
      </c>
      <c r="CZ171" s="29">
        <f t="shared" ref="CZ171:CZ177" si="132">AR171+BB171+BL171+BQ171+CA171+CK171</f>
        <v>0</v>
      </c>
      <c r="DA171" s="32" t="s">
        <v>270</v>
      </c>
    </row>
    <row r="172" spans="1:105" ht="18" customHeight="1" outlineLevel="1" x14ac:dyDescent="0.3">
      <c r="A172" s="27" t="s">
        <v>184</v>
      </c>
      <c r="B172" s="37" t="s">
        <v>223</v>
      </c>
      <c r="C172" s="68" t="s">
        <v>224</v>
      </c>
      <c r="D172" s="29" t="s">
        <v>186</v>
      </c>
      <c r="E172" s="29">
        <v>2022</v>
      </c>
      <c r="F172" s="29">
        <v>2025</v>
      </c>
      <c r="G172" s="29">
        <v>2027</v>
      </c>
      <c r="H172" s="33">
        <v>16.575468999999998</v>
      </c>
      <c r="I172" s="34" t="s">
        <v>145</v>
      </c>
      <c r="J172" s="29" t="s">
        <v>145</v>
      </c>
      <c r="K172" s="61">
        <f>CV172</f>
        <v>17.401336000000001</v>
      </c>
      <c r="L172" s="34" t="s">
        <v>145</v>
      </c>
      <c r="M172" s="29" t="s">
        <v>145</v>
      </c>
      <c r="N172" s="29" t="s">
        <v>145</v>
      </c>
      <c r="O172" s="29">
        <v>0</v>
      </c>
      <c r="P172" s="29" t="s">
        <v>145</v>
      </c>
      <c r="Q172" s="29" t="s">
        <v>145</v>
      </c>
      <c r="R172" s="29" t="s">
        <v>145</v>
      </c>
      <c r="S172" s="29" t="s">
        <v>145</v>
      </c>
      <c r="T172" s="53">
        <f t="shared" si="120"/>
        <v>16.575468999999998</v>
      </c>
      <c r="U172" s="61">
        <f t="shared" si="121"/>
        <v>17.401336000000001</v>
      </c>
      <c r="V172" s="36">
        <v>0</v>
      </c>
      <c r="W172" s="36">
        <v>0</v>
      </c>
      <c r="X172" s="36">
        <v>0</v>
      </c>
      <c r="Y172" s="56">
        <f t="shared" si="114"/>
        <v>0</v>
      </c>
      <c r="Z172" s="29">
        <v>0</v>
      </c>
      <c r="AA172" s="29">
        <v>0</v>
      </c>
      <c r="AB172" s="36">
        <v>0</v>
      </c>
      <c r="AC172" s="29">
        <v>0</v>
      </c>
      <c r="AD172" s="36"/>
      <c r="AE172" s="29"/>
      <c r="AF172" s="29"/>
      <c r="AG172" s="36"/>
      <c r="AH172" s="29"/>
      <c r="AI172" s="33">
        <f t="shared" si="115"/>
        <v>4.3064999999999998</v>
      </c>
      <c r="AJ172" s="31">
        <v>0</v>
      </c>
      <c r="AK172" s="31">
        <v>0</v>
      </c>
      <c r="AL172" s="33">
        <f>'[1]Прил 1_2022г'!AJ167*1.2</f>
        <v>4.3064999999999998</v>
      </c>
      <c r="AM172" s="31">
        <v>0</v>
      </c>
      <c r="AN172" s="31">
        <f t="shared" si="116"/>
        <v>0</v>
      </c>
      <c r="AO172" s="31">
        <v>0</v>
      </c>
      <c r="AP172" s="31">
        <v>0</v>
      </c>
      <c r="AQ172" s="31">
        <v>0</v>
      </c>
      <c r="AR172" s="31">
        <v>0</v>
      </c>
      <c r="AS172" s="33">
        <f t="shared" si="122"/>
        <v>2.7130950000000005</v>
      </c>
      <c r="AT172" s="31">
        <v>0</v>
      </c>
      <c r="AU172" s="31">
        <v>0</v>
      </c>
      <c r="AV172" s="33">
        <f>'[1]Прил 1_2023г'!AJ167*1.2</f>
        <v>2.7130950000000005</v>
      </c>
      <c r="AW172" s="31">
        <v>0</v>
      </c>
      <c r="AX172" s="31">
        <v>0</v>
      </c>
      <c r="AY172" s="31">
        <v>0</v>
      </c>
      <c r="AZ172" s="31">
        <v>0</v>
      </c>
      <c r="BA172" s="31">
        <v>0</v>
      </c>
      <c r="BB172" s="31">
        <v>0</v>
      </c>
      <c r="BC172" s="33">
        <f t="shared" si="117"/>
        <v>5.6432340000000005</v>
      </c>
      <c r="BD172" s="31">
        <v>0</v>
      </c>
      <c r="BE172" s="31">
        <v>0</v>
      </c>
      <c r="BF172" s="33">
        <v>5.6432340000000005</v>
      </c>
      <c r="BG172" s="31">
        <v>0</v>
      </c>
      <c r="BH172" s="33">
        <f t="shared" si="118"/>
        <v>5.0010000000000003</v>
      </c>
      <c r="BI172" s="31">
        <v>0</v>
      </c>
      <c r="BJ172" s="31">
        <v>0</v>
      </c>
      <c r="BK172" s="33">
        <f>4.1675*1.2</f>
        <v>5.0010000000000003</v>
      </c>
      <c r="BL172" s="31">
        <v>0</v>
      </c>
      <c r="BM172" s="33">
        <f t="shared" si="119"/>
        <v>3.9126400000000001</v>
      </c>
      <c r="BN172" s="31">
        <v>0</v>
      </c>
      <c r="BO172" s="31">
        <v>0</v>
      </c>
      <c r="BP172" s="33">
        <f>'[1]Прил 1_2025г'!AJ165*1.2</f>
        <v>3.9126400000000001</v>
      </c>
      <c r="BQ172" s="31">
        <v>0</v>
      </c>
      <c r="BR172" s="33"/>
      <c r="BS172" s="33"/>
      <c r="BT172" s="33"/>
      <c r="BU172" s="33"/>
      <c r="BV172" s="33"/>
      <c r="BW172" s="31">
        <f t="shared" si="99"/>
        <v>0</v>
      </c>
      <c r="BX172" s="31">
        <v>0</v>
      </c>
      <c r="BY172" s="31">
        <v>0</v>
      </c>
      <c r="BZ172" s="31">
        <v>0</v>
      </c>
      <c r="CA172" s="31">
        <v>0</v>
      </c>
      <c r="CB172" s="33"/>
      <c r="CC172" s="33"/>
      <c r="CD172" s="33"/>
      <c r="CE172" s="33"/>
      <c r="CF172" s="33"/>
      <c r="CG172" s="33">
        <f t="shared" si="100"/>
        <v>8.4876959999999997</v>
      </c>
      <c r="CH172" s="31">
        <v>0</v>
      </c>
      <c r="CI172" s="31">
        <v>0</v>
      </c>
      <c r="CJ172" s="33">
        <f>7.07308*1.2</f>
        <v>8.4876959999999997</v>
      </c>
      <c r="CK172" s="31">
        <v>0</v>
      </c>
      <c r="CL172" s="33"/>
      <c r="CM172" s="33"/>
      <c r="CN172" s="33"/>
      <c r="CO172" s="33"/>
      <c r="CP172" s="33"/>
      <c r="CQ172" s="53">
        <f t="shared" si="101"/>
        <v>25.063165000000001</v>
      </c>
      <c r="CR172" s="56">
        <f t="shared" si="102"/>
        <v>0</v>
      </c>
      <c r="CS172" s="56">
        <f t="shared" si="103"/>
        <v>0</v>
      </c>
      <c r="CT172" s="53">
        <f t="shared" si="104"/>
        <v>25.063165000000001</v>
      </c>
      <c r="CU172" s="56">
        <f t="shared" si="105"/>
        <v>0</v>
      </c>
      <c r="CV172" s="33">
        <f t="shared" si="128"/>
        <v>17.401336000000001</v>
      </c>
      <c r="CW172" s="29">
        <f t="shared" si="129"/>
        <v>0</v>
      </c>
      <c r="CX172" s="29">
        <f t="shared" si="130"/>
        <v>0</v>
      </c>
      <c r="CY172" s="33">
        <f t="shared" si="131"/>
        <v>17.401336000000001</v>
      </c>
      <c r="CZ172" s="29">
        <f t="shared" si="132"/>
        <v>0</v>
      </c>
      <c r="DA172" s="32"/>
    </row>
    <row r="173" spans="1:105" ht="18" customHeight="1" outlineLevel="1" x14ac:dyDescent="0.3">
      <c r="A173" s="27" t="s">
        <v>184</v>
      </c>
      <c r="B173" s="37" t="s">
        <v>276</v>
      </c>
      <c r="C173" s="68" t="s">
        <v>224</v>
      </c>
      <c r="D173" s="29" t="s">
        <v>145</v>
      </c>
      <c r="E173" s="29">
        <v>2024</v>
      </c>
      <c r="F173" s="29" t="s">
        <v>145</v>
      </c>
      <c r="G173" s="29">
        <v>2024</v>
      </c>
      <c r="H173" s="33">
        <v>0</v>
      </c>
      <c r="I173" s="34" t="s">
        <v>145</v>
      </c>
      <c r="J173" s="29" t="s">
        <v>145</v>
      </c>
      <c r="K173" s="61">
        <f t="shared" si="111"/>
        <v>7.7370960000000002</v>
      </c>
      <c r="L173" s="34" t="s">
        <v>145</v>
      </c>
      <c r="M173" s="29" t="s">
        <v>145</v>
      </c>
      <c r="N173" s="29" t="s">
        <v>145</v>
      </c>
      <c r="O173" s="29">
        <v>0</v>
      </c>
      <c r="P173" s="29" t="s">
        <v>145</v>
      </c>
      <c r="Q173" s="29" t="s">
        <v>145</v>
      </c>
      <c r="R173" s="29" t="s">
        <v>145</v>
      </c>
      <c r="S173" s="29" t="s">
        <v>145</v>
      </c>
      <c r="T173" s="53">
        <f t="shared" si="120"/>
        <v>0</v>
      </c>
      <c r="U173" s="61">
        <f t="shared" si="121"/>
        <v>7.7370960000000002</v>
      </c>
      <c r="V173" s="36">
        <v>0</v>
      </c>
      <c r="W173" s="36">
        <v>0</v>
      </c>
      <c r="X173" s="36">
        <v>0</v>
      </c>
      <c r="Y173" s="56"/>
      <c r="Z173" s="29"/>
      <c r="AA173" s="29"/>
      <c r="AB173" s="36"/>
      <c r="AC173" s="29"/>
      <c r="AD173" s="36"/>
      <c r="AE173" s="29"/>
      <c r="AF173" s="29"/>
      <c r="AG173" s="36"/>
      <c r="AH173" s="29"/>
      <c r="AI173" s="33">
        <f t="shared" si="115"/>
        <v>0</v>
      </c>
      <c r="AJ173" s="31">
        <v>0</v>
      </c>
      <c r="AK173" s="31">
        <v>0</v>
      </c>
      <c r="AL173" s="33">
        <v>0</v>
      </c>
      <c r="AM173" s="31">
        <v>0</v>
      </c>
      <c r="AN173" s="31">
        <f t="shared" si="116"/>
        <v>0</v>
      </c>
      <c r="AO173" s="31">
        <v>0</v>
      </c>
      <c r="AP173" s="31">
        <v>0</v>
      </c>
      <c r="AQ173" s="31">
        <v>0</v>
      </c>
      <c r="AR173" s="31">
        <v>0</v>
      </c>
      <c r="AS173" s="33">
        <f t="shared" si="122"/>
        <v>0</v>
      </c>
      <c r="AT173" s="31">
        <v>0</v>
      </c>
      <c r="AU173" s="31">
        <v>0</v>
      </c>
      <c r="AV173" s="31">
        <v>0</v>
      </c>
      <c r="AW173" s="31">
        <v>0</v>
      </c>
      <c r="AX173" s="31">
        <v>0</v>
      </c>
      <c r="AY173" s="31">
        <v>0</v>
      </c>
      <c r="AZ173" s="31">
        <v>0</v>
      </c>
      <c r="BA173" s="31">
        <v>0</v>
      </c>
      <c r="BB173" s="31">
        <v>0</v>
      </c>
      <c r="BC173" s="33">
        <f t="shared" si="117"/>
        <v>0</v>
      </c>
      <c r="BD173" s="31">
        <v>0</v>
      </c>
      <c r="BE173" s="31">
        <v>0</v>
      </c>
      <c r="BF173" s="33">
        <v>0</v>
      </c>
      <c r="BG173" s="31">
        <v>0</v>
      </c>
      <c r="BH173" s="33">
        <f t="shared" si="118"/>
        <v>7.7370960000000002</v>
      </c>
      <c r="BI173" s="31">
        <v>0</v>
      </c>
      <c r="BJ173" s="31">
        <v>0</v>
      </c>
      <c r="BK173" s="33">
        <f>6.44758*1.2</f>
        <v>7.7370960000000002</v>
      </c>
      <c r="BL173" s="31">
        <v>0</v>
      </c>
      <c r="BM173" s="31">
        <v>0</v>
      </c>
      <c r="BN173" s="31">
        <v>0</v>
      </c>
      <c r="BO173" s="31">
        <v>0</v>
      </c>
      <c r="BP173" s="31">
        <v>0</v>
      </c>
      <c r="BQ173" s="31">
        <v>0</v>
      </c>
      <c r="BR173" s="33"/>
      <c r="BS173" s="33"/>
      <c r="BT173" s="33"/>
      <c r="BU173" s="33"/>
      <c r="BV173" s="33"/>
      <c r="BW173" s="31">
        <v>0</v>
      </c>
      <c r="BX173" s="31">
        <v>0</v>
      </c>
      <c r="BY173" s="31">
        <v>0</v>
      </c>
      <c r="BZ173" s="31">
        <v>0</v>
      </c>
      <c r="CA173" s="31">
        <v>0</v>
      </c>
      <c r="CB173" s="33"/>
      <c r="CC173" s="33"/>
      <c r="CD173" s="33"/>
      <c r="CE173" s="33"/>
      <c r="CF173" s="33"/>
      <c r="CG173" s="31">
        <v>0</v>
      </c>
      <c r="CH173" s="31">
        <v>0</v>
      </c>
      <c r="CI173" s="31">
        <v>0</v>
      </c>
      <c r="CJ173" s="31">
        <v>0</v>
      </c>
      <c r="CK173" s="31">
        <v>0</v>
      </c>
      <c r="CL173" s="33"/>
      <c r="CM173" s="33"/>
      <c r="CN173" s="33"/>
      <c r="CO173" s="33"/>
      <c r="CP173" s="33"/>
      <c r="CQ173" s="53">
        <f t="shared" ref="CQ173:CQ177" si="133">AI173+AS173+BC173+BM173+BW173+CG173</f>
        <v>0</v>
      </c>
      <c r="CR173" s="56">
        <f t="shared" ref="CR173:CR177" si="134">AJ173+AT173+BD173+BN173+BX173+CH173</f>
        <v>0</v>
      </c>
      <c r="CS173" s="56">
        <f t="shared" ref="CS173:CS177" si="135">AK173+AU173+BE173+BO173+BY173+CI173</f>
        <v>0</v>
      </c>
      <c r="CT173" s="53">
        <f>AL173+AV173+BF173+BP173+BZ173+CJ173</f>
        <v>0</v>
      </c>
      <c r="CU173" s="56">
        <f t="shared" ref="CU173:CU177" si="136">AM173+AW173+BG173+BQ173+CA173+CK173</f>
        <v>0</v>
      </c>
      <c r="CV173" s="33">
        <f t="shared" si="128"/>
        <v>7.7370960000000002</v>
      </c>
      <c r="CW173" s="29">
        <f t="shared" si="129"/>
        <v>0</v>
      </c>
      <c r="CX173" s="29">
        <f t="shared" si="130"/>
        <v>0</v>
      </c>
      <c r="CY173" s="33">
        <f>AQ173+BA173+BK173+BP173+BZ173+CJ173</f>
        <v>7.7370960000000002</v>
      </c>
      <c r="CZ173" s="29">
        <f t="shared" si="132"/>
        <v>0</v>
      </c>
      <c r="DA173" s="32" t="s">
        <v>271</v>
      </c>
    </row>
    <row r="174" spans="1:105" ht="18" customHeight="1" outlineLevel="1" x14ac:dyDescent="0.3">
      <c r="A174" s="27" t="s">
        <v>184</v>
      </c>
      <c r="B174" s="37" t="s">
        <v>277</v>
      </c>
      <c r="C174" s="68" t="s">
        <v>224</v>
      </c>
      <c r="D174" s="29" t="s">
        <v>145</v>
      </c>
      <c r="E174" s="29">
        <v>2024</v>
      </c>
      <c r="F174" s="29" t="s">
        <v>145</v>
      </c>
      <c r="G174" s="29">
        <v>2024</v>
      </c>
      <c r="H174" s="33">
        <v>0</v>
      </c>
      <c r="I174" s="34" t="s">
        <v>145</v>
      </c>
      <c r="J174" s="29" t="s">
        <v>145</v>
      </c>
      <c r="K174" s="61">
        <f>CV174</f>
        <v>4.7826959999999996</v>
      </c>
      <c r="L174" s="34" t="s">
        <v>145</v>
      </c>
      <c r="M174" s="29" t="s">
        <v>145</v>
      </c>
      <c r="N174" s="29" t="s">
        <v>145</v>
      </c>
      <c r="O174" s="29">
        <v>0</v>
      </c>
      <c r="P174" s="29" t="s">
        <v>145</v>
      </c>
      <c r="Q174" s="29" t="s">
        <v>145</v>
      </c>
      <c r="R174" s="29" t="s">
        <v>145</v>
      </c>
      <c r="S174" s="29" t="s">
        <v>145</v>
      </c>
      <c r="T174" s="53">
        <f t="shared" si="120"/>
        <v>0</v>
      </c>
      <c r="U174" s="61">
        <f t="shared" si="121"/>
        <v>4.7826959999999996</v>
      </c>
      <c r="V174" s="36">
        <v>0</v>
      </c>
      <c r="W174" s="36">
        <v>0</v>
      </c>
      <c r="X174" s="36">
        <v>0</v>
      </c>
      <c r="Y174" s="56"/>
      <c r="Z174" s="29"/>
      <c r="AA174" s="29"/>
      <c r="AB174" s="36"/>
      <c r="AC174" s="29"/>
      <c r="AD174" s="36"/>
      <c r="AE174" s="29"/>
      <c r="AF174" s="29"/>
      <c r="AG174" s="36"/>
      <c r="AH174" s="29"/>
      <c r="AI174" s="33">
        <f t="shared" si="115"/>
        <v>0</v>
      </c>
      <c r="AJ174" s="31">
        <v>0</v>
      </c>
      <c r="AK174" s="31">
        <v>0</v>
      </c>
      <c r="AL174" s="33">
        <v>0</v>
      </c>
      <c r="AM174" s="31">
        <v>0</v>
      </c>
      <c r="AN174" s="31">
        <f t="shared" si="116"/>
        <v>0</v>
      </c>
      <c r="AO174" s="31">
        <v>0</v>
      </c>
      <c r="AP174" s="31">
        <v>0</v>
      </c>
      <c r="AQ174" s="31">
        <v>0</v>
      </c>
      <c r="AR174" s="31">
        <v>0</v>
      </c>
      <c r="AS174" s="33">
        <f t="shared" si="122"/>
        <v>0</v>
      </c>
      <c r="AT174" s="31">
        <v>0</v>
      </c>
      <c r="AU174" s="31">
        <v>0</v>
      </c>
      <c r="AV174" s="31">
        <v>0</v>
      </c>
      <c r="AW174" s="31">
        <v>0</v>
      </c>
      <c r="AX174" s="31">
        <v>0</v>
      </c>
      <c r="AY174" s="31">
        <v>0</v>
      </c>
      <c r="AZ174" s="31">
        <v>0</v>
      </c>
      <c r="BA174" s="31">
        <v>0</v>
      </c>
      <c r="BB174" s="31">
        <v>0</v>
      </c>
      <c r="BC174" s="33">
        <f t="shared" si="117"/>
        <v>0</v>
      </c>
      <c r="BD174" s="31">
        <v>0</v>
      </c>
      <c r="BE174" s="31">
        <v>0</v>
      </c>
      <c r="BF174" s="33">
        <v>0</v>
      </c>
      <c r="BG174" s="31">
        <v>0</v>
      </c>
      <c r="BH174" s="33">
        <f t="shared" si="118"/>
        <v>4.7826959999999996</v>
      </c>
      <c r="BI174" s="31">
        <v>0</v>
      </c>
      <c r="BJ174" s="31">
        <v>0</v>
      </c>
      <c r="BK174" s="33">
        <f>3.98558*1.2</f>
        <v>4.7826959999999996</v>
      </c>
      <c r="BL174" s="31">
        <v>0</v>
      </c>
      <c r="BM174" s="31">
        <v>0</v>
      </c>
      <c r="BN174" s="31">
        <v>0</v>
      </c>
      <c r="BO174" s="31">
        <v>0</v>
      </c>
      <c r="BP174" s="31">
        <v>0</v>
      </c>
      <c r="BQ174" s="31">
        <v>0</v>
      </c>
      <c r="BR174" s="33"/>
      <c r="BS174" s="33"/>
      <c r="BT174" s="33"/>
      <c r="BU174" s="33"/>
      <c r="BV174" s="33"/>
      <c r="BW174" s="31">
        <v>0</v>
      </c>
      <c r="BX174" s="31">
        <v>0</v>
      </c>
      <c r="BY174" s="31">
        <v>0</v>
      </c>
      <c r="BZ174" s="31">
        <v>0</v>
      </c>
      <c r="CA174" s="31">
        <v>0</v>
      </c>
      <c r="CB174" s="33"/>
      <c r="CC174" s="33"/>
      <c r="CD174" s="33"/>
      <c r="CE174" s="33"/>
      <c r="CF174" s="33"/>
      <c r="CG174" s="31">
        <v>0</v>
      </c>
      <c r="CH174" s="31">
        <v>0</v>
      </c>
      <c r="CI174" s="31">
        <v>0</v>
      </c>
      <c r="CJ174" s="31">
        <v>0</v>
      </c>
      <c r="CK174" s="31">
        <v>0</v>
      </c>
      <c r="CL174" s="33"/>
      <c r="CM174" s="33"/>
      <c r="CN174" s="33"/>
      <c r="CO174" s="33"/>
      <c r="CP174" s="33"/>
      <c r="CQ174" s="53">
        <f t="shared" si="133"/>
        <v>0</v>
      </c>
      <c r="CR174" s="56">
        <f t="shared" si="134"/>
        <v>0</v>
      </c>
      <c r="CS174" s="56">
        <f t="shared" si="135"/>
        <v>0</v>
      </c>
      <c r="CT174" s="53">
        <f t="shared" ref="CT174:CT177" si="137">AL174+AV174+BF174+BP174+BZ174+CJ174</f>
        <v>0</v>
      </c>
      <c r="CU174" s="56">
        <f t="shared" si="136"/>
        <v>0</v>
      </c>
      <c r="CV174" s="33">
        <f t="shared" si="128"/>
        <v>4.7826959999999996</v>
      </c>
      <c r="CW174" s="29">
        <f t="shared" si="129"/>
        <v>0</v>
      </c>
      <c r="CX174" s="29">
        <f t="shared" si="130"/>
        <v>0</v>
      </c>
      <c r="CY174" s="33">
        <f t="shared" si="131"/>
        <v>4.7826959999999996</v>
      </c>
      <c r="CZ174" s="29">
        <f t="shared" si="132"/>
        <v>0</v>
      </c>
      <c r="DA174" s="32" t="s">
        <v>270</v>
      </c>
    </row>
    <row r="175" spans="1:105" ht="18" customHeight="1" outlineLevel="1" x14ac:dyDescent="0.3">
      <c r="A175" s="27" t="s">
        <v>184</v>
      </c>
      <c r="B175" s="37" t="s">
        <v>225</v>
      </c>
      <c r="C175" s="68" t="s">
        <v>226</v>
      </c>
      <c r="D175" s="29" t="s">
        <v>186</v>
      </c>
      <c r="E175" s="29">
        <v>2022</v>
      </c>
      <c r="F175" s="29">
        <v>2025</v>
      </c>
      <c r="G175" s="29">
        <v>2027</v>
      </c>
      <c r="H175" s="33">
        <v>12.390686000000001</v>
      </c>
      <c r="I175" s="34" t="s">
        <v>145</v>
      </c>
      <c r="J175" s="29" t="s">
        <v>145</v>
      </c>
      <c r="K175" s="61">
        <f t="shared" si="111"/>
        <v>8.7521649999999998</v>
      </c>
      <c r="L175" s="34" t="s">
        <v>145</v>
      </c>
      <c r="M175" s="29" t="s">
        <v>145</v>
      </c>
      <c r="N175" s="29" t="s">
        <v>145</v>
      </c>
      <c r="O175" s="29">
        <v>0</v>
      </c>
      <c r="P175" s="29" t="s">
        <v>145</v>
      </c>
      <c r="Q175" s="29" t="s">
        <v>145</v>
      </c>
      <c r="R175" s="29" t="s">
        <v>145</v>
      </c>
      <c r="S175" s="29" t="s">
        <v>145</v>
      </c>
      <c r="T175" s="53">
        <f t="shared" si="120"/>
        <v>12.390686000000001</v>
      </c>
      <c r="U175" s="61">
        <f t="shared" si="121"/>
        <v>8.7521649999999998</v>
      </c>
      <c r="V175" s="36">
        <v>0</v>
      </c>
      <c r="W175" s="36">
        <v>0</v>
      </c>
      <c r="X175" s="36">
        <v>0</v>
      </c>
      <c r="Y175" s="56">
        <f>AB175</f>
        <v>0</v>
      </c>
      <c r="Z175" s="29">
        <v>0</v>
      </c>
      <c r="AA175" s="29">
        <v>0</v>
      </c>
      <c r="AB175" s="36">
        <v>0</v>
      </c>
      <c r="AC175" s="29">
        <v>0</v>
      </c>
      <c r="AD175" s="36"/>
      <c r="AE175" s="29"/>
      <c r="AF175" s="29"/>
      <c r="AG175" s="36"/>
      <c r="AH175" s="29"/>
      <c r="AI175" s="33">
        <f t="shared" si="115"/>
        <v>2.7027000000000001</v>
      </c>
      <c r="AJ175" s="31">
        <v>0</v>
      </c>
      <c r="AK175" s="31">
        <v>0</v>
      </c>
      <c r="AL175" s="33">
        <f>'[1]Прил 1_2022г'!AJ168*1.2</f>
        <v>2.7027000000000001</v>
      </c>
      <c r="AM175" s="31">
        <v>0</v>
      </c>
      <c r="AN175" s="31">
        <f t="shared" si="116"/>
        <v>0</v>
      </c>
      <c r="AO175" s="31">
        <v>0</v>
      </c>
      <c r="AP175" s="31">
        <v>0</v>
      </c>
      <c r="AQ175" s="31">
        <v>0</v>
      </c>
      <c r="AR175" s="31">
        <v>0</v>
      </c>
      <c r="AS175" s="33">
        <f t="shared" si="122"/>
        <v>4.7297250000000002</v>
      </c>
      <c r="AT175" s="31">
        <v>0</v>
      </c>
      <c r="AU175" s="31">
        <v>0</v>
      </c>
      <c r="AV175" s="33">
        <f>'[1]Прил 1_2023г'!AJ168*1.2</f>
        <v>4.7297250000000002</v>
      </c>
      <c r="AW175" s="31">
        <v>0</v>
      </c>
      <c r="AX175" s="31">
        <v>0</v>
      </c>
      <c r="AY175" s="31">
        <v>0</v>
      </c>
      <c r="AZ175" s="31">
        <v>0</v>
      </c>
      <c r="BA175" s="31">
        <v>0</v>
      </c>
      <c r="BB175" s="31">
        <v>0</v>
      </c>
      <c r="BC175" s="33">
        <f t="shared" si="117"/>
        <v>3.9351280000000002</v>
      </c>
      <c r="BD175" s="31">
        <v>0</v>
      </c>
      <c r="BE175" s="31">
        <v>0</v>
      </c>
      <c r="BF175" s="33">
        <v>3.9351280000000002</v>
      </c>
      <c r="BG175" s="31">
        <v>0</v>
      </c>
      <c r="BH175" s="33">
        <f t="shared" si="118"/>
        <v>3.4380000000000002</v>
      </c>
      <c r="BI175" s="31">
        <v>0</v>
      </c>
      <c r="BJ175" s="31">
        <v>0</v>
      </c>
      <c r="BK175" s="33">
        <f>2.865*1.2</f>
        <v>3.4380000000000002</v>
      </c>
      <c r="BL175" s="31">
        <v>0</v>
      </c>
      <c r="BM175" s="33">
        <f t="shared" si="119"/>
        <v>1.0231330000000001</v>
      </c>
      <c r="BN175" s="31">
        <v>0</v>
      </c>
      <c r="BO175" s="31">
        <v>0</v>
      </c>
      <c r="BP175" s="33">
        <f>'[1]Прил 1_2025г'!AJ166*1.2</f>
        <v>1.0231330000000001</v>
      </c>
      <c r="BQ175" s="31">
        <v>0</v>
      </c>
      <c r="BR175" s="33"/>
      <c r="BS175" s="33"/>
      <c r="BT175" s="33"/>
      <c r="BU175" s="33"/>
      <c r="BV175" s="33"/>
      <c r="BW175" s="31">
        <f t="shared" si="99"/>
        <v>0</v>
      </c>
      <c r="BX175" s="31">
        <v>0</v>
      </c>
      <c r="BY175" s="31">
        <v>0</v>
      </c>
      <c r="BZ175" s="31">
        <v>0</v>
      </c>
      <c r="CA175" s="31">
        <v>0</v>
      </c>
      <c r="CB175" s="33"/>
      <c r="CC175" s="33"/>
      <c r="CD175" s="33"/>
      <c r="CE175" s="33"/>
      <c r="CF175" s="33"/>
      <c r="CG175" s="33">
        <f t="shared" si="100"/>
        <v>4.2910319999999995</v>
      </c>
      <c r="CH175" s="31">
        <v>0</v>
      </c>
      <c r="CI175" s="31">
        <v>0</v>
      </c>
      <c r="CJ175" s="33">
        <f>3.57586*1.2</f>
        <v>4.2910319999999995</v>
      </c>
      <c r="CK175" s="31">
        <v>0</v>
      </c>
      <c r="CL175" s="33"/>
      <c r="CM175" s="33"/>
      <c r="CN175" s="33"/>
      <c r="CO175" s="33"/>
      <c r="CP175" s="33"/>
      <c r="CQ175" s="53">
        <f t="shared" si="133"/>
        <v>16.681718</v>
      </c>
      <c r="CR175" s="56">
        <f t="shared" si="134"/>
        <v>0</v>
      </c>
      <c r="CS175" s="56">
        <f t="shared" si="135"/>
        <v>0</v>
      </c>
      <c r="CT175" s="53">
        <f t="shared" si="137"/>
        <v>16.681718</v>
      </c>
      <c r="CU175" s="56">
        <f t="shared" si="136"/>
        <v>0</v>
      </c>
      <c r="CV175" s="33">
        <f t="shared" si="128"/>
        <v>8.7521649999999998</v>
      </c>
      <c r="CW175" s="29">
        <f t="shared" si="129"/>
        <v>0</v>
      </c>
      <c r="CX175" s="29">
        <f t="shared" si="130"/>
        <v>0</v>
      </c>
      <c r="CY175" s="33">
        <f t="shared" si="131"/>
        <v>8.7521649999999998</v>
      </c>
      <c r="CZ175" s="29">
        <f t="shared" si="132"/>
        <v>0</v>
      </c>
      <c r="DA175" s="32"/>
    </row>
    <row r="176" spans="1:105" ht="18" customHeight="1" outlineLevel="1" x14ac:dyDescent="0.3">
      <c r="A176" s="27" t="s">
        <v>184</v>
      </c>
      <c r="B176" s="37" t="s">
        <v>278</v>
      </c>
      <c r="C176" s="68" t="s">
        <v>226</v>
      </c>
      <c r="D176" s="29" t="s">
        <v>145</v>
      </c>
      <c r="E176" s="29">
        <v>2024</v>
      </c>
      <c r="F176" s="29" t="s">
        <v>145</v>
      </c>
      <c r="G176" s="29">
        <v>2024</v>
      </c>
      <c r="H176" s="33">
        <v>0</v>
      </c>
      <c r="I176" s="34" t="s">
        <v>145</v>
      </c>
      <c r="J176" s="29" t="s">
        <v>145</v>
      </c>
      <c r="K176" s="61">
        <f>CV176</f>
        <v>2.9843999999999999</v>
      </c>
      <c r="L176" s="34" t="s">
        <v>145</v>
      </c>
      <c r="M176" s="29" t="s">
        <v>145</v>
      </c>
      <c r="N176" s="29" t="s">
        <v>145</v>
      </c>
      <c r="O176" s="29">
        <v>0</v>
      </c>
      <c r="P176" s="29" t="s">
        <v>145</v>
      </c>
      <c r="Q176" s="29" t="s">
        <v>145</v>
      </c>
      <c r="R176" s="29" t="s">
        <v>145</v>
      </c>
      <c r="S176" s="29" t="s">
        <v>145</v>
      </c>
      <c r="T176" s="53">
        <f t="shared" si="120"/>
        <v>0</v>
      </c>
      <c r="U176" s="61">
        <f t="shared" si="121"/>
        <v>2.9843999999999999</v>
      </c>
      <c r="V176" s="36">
        <v>0</v>
      </c>
      <c r="W176" s="36">
        <v>0</v>
      </c>
      <c r="X176" s="36">
        <v>0</v>
      </c>
      <c r="Y176" s="56"/>
      <c r="Z176" s="29"/>
      <c r="AA176" s="29"/>
      <c r="AB176" s="36"/>
      <c r="AC176" s="29"/>
      <c r="AD176" s="36"/>
      <c r="AE176" s="29"/>
      <c r="AF176" s="29"/>
      <c r="AG176" s="36"/>
      <c r="AH176" s="29"/>
      <c r="AI176" s="33">
        <f t="shared" si="115"/>
        <v>0</v>
      </c>
      <c r="AJ176" s="31">
        <v>0</v>
      </c>
      <c r="AK176" s="31">
        <v>0</v>
      </c>
      <c r="AL176" s="33">
        <v>0</v>
      </c>
      <c r="AM176" s="31">
        <v>0</v>
      </c>
      <c r="AN176" s="31">
        <f t="shared" si="116"/>
        <v>0</v>
      </c>
      <c r="AO176" s="31">
        <v>0</v>
      </c>
      <c r="AP176" s="31">
        <v>0</v>
      </c>
      <c r="AQ176" s="31">
        <v>0</v>
      </c>
      <c r="AR176" s="31">
        <v>0</v>
      </c>
      <c r="AS176" s="33">
        <f t="shared" si="122"/>
        <v>0</v>
      </c>
      <c r="AT176" s="31">
        <v>0</v>
      </c>
      <c r="AU176" s="31">
        <v>0</v>
      </c>
      <c r="AV176" s="31">
        <v>0</v>
      </c>
      <c r="AW176" s="31">
        <v>0</v>
      </c>
      <c r="AX176" s="31">
        <v>0</v>
      </c>
      <c r="AY176" s="31">
        <v>0</v>
      </c>
      <c r="AZ176" s="31">
        <v>0</v>
      </c>
      <c r="BA176" s="31">
        <v>0</v>
      </c>
      <c r="BB176" s="31">
        <v>0</v>
      </c>
      <c r="BC176" s="33">
        <f t="shared" si="117"/>
        <v>0</v>
      </c>
      <c r="BD176" s="31">
        <v>0</v>
      </c>
      <c r="BE176" s="31">
        <v>0</v>
      </c>
      <c r="BF176" s="33">
        <v>0</v>
      </c>
      <c r="BG176" s="31"/>
      <c r="BH176" s="33">
        <f t="shared" si="118"/>
        <v>2.9843999999999999</v>
      </c>
      <c r="BI176" s="31">
        <v>0</v>
      </c>
      <c r="BJ176" s="31">
        <v>0</v>
      </c>
      <c r="BK176" s="33">
        <f>2.487*1.2</f>
        <v>2.9843999999999999</v>
      </c>
      <c r="BL176" s="31">
        <v>0</v>
      </c>
      <c r="BM176" s="31">
        <v>0</v>
      </c>
      <c r="BN176" s="31">
        <v>0</v>
      </c>
      <c r="BO176" s="31">
        <v>0</v>
      </c>
      <c r="BP176" s="31">
        <v>0</v>
      </c>
      <c r="BQ176" s="31">
        <v>0</v>
      </c>
      <c r="BR176" s="33"/>
      <c r="BS176" s="33"/>
      <c r="BT176" s="33"/>
      <c r="BU176" s="33"/>
      <c r="BV176" s="33"/>
      <c r="BW176" s="31">
        <v>0</v>
      </c>
      <c r="BX176" s="31">
        <v>0</v>
      </c>
      <c r="BY176" s="31">
        <v>0</v>
      </c>
      <c r="BZ176" s="31">
        <v>0</v>
      </c>
      <c r="CA176" s="31">
        <v>0</v>
      </c>
      <c r="CB176" s="33"/>
      <c r="CC176" s="33"/>
      <c r="CD176" s="33"/>
      <c r="CE176" s="33"/>
      <c r="CF176" s="33"/>
      <c r="CG176" s="31">
        <v>0</v>
      </c>
      <c r="CH176" s="31">
        <v>0</v>
      </c>
      <c r="CI176" s="31">
        <v>0</v>
      </c>
      <c r="CJ176" s="31">
        <v>0</v>
      </c>
      <c r="CK176" s="31">
        <v>0</v>
      </c>
      <c r="CL176" s="33"/>
      <c r="CM176" s="33"/>
      <c r="CN176" s="33"/>
      <c r="CO176" s="33"/>
      <c r="CP176" s="33"/>
      <c r="CQ176" s="53">
        <f t="shared" si="133"/>
        <v>0</v>
      </c>
      <c r="CR176" s="56">
        <f t="shared" si="134"/>
        <v>0</v>
      </c>
      <c r="CS176" s="56">
        <f t="shared" si="135"/>
        <v>0</v>
      </c>
      <c r="CT176" s="53">
        <f t="shared" si="137"/>
        <v>0</v>
      </c>
      <c r="CU176" s="56">
        <f t="shared" si="136"/>
        <v>0</v>
      </c>
      <c r="CV176" s="33">
        <f t="shared" si="128"/>
        <v>2.9843999999999999</v>
      </c>
      <c r="CW176" s="29">
        <f t="shared" si="129"/>
        <v>0</v>
      </c>
      <c r="CX176" s="29">
        <f t="shared" si="130"/>
        <v>0</v>
      </c>
      <c r="CY176" s="33">
        <f t="shared" si="131"/>
        <v>2.9843999999999999</v>
      </c>
      <c r="CZ176" s="29">
        <f t="shared" si="132"/>
        <v>0</v>
      </c>
      <c r="DA176" s="32" t="s">
        <v>271</v>
      </c>
    </row>
    <row r="177" spans="1:105" ht="18" customHeight="1" outlineLevel="1" x14ac:dyDescent="0.3">
      <c r="A177" s="27" t="s">
        <v>184</v>
      </c>
      <c r="B177" s="37" t="s">
        <v>279</v>
      </c>
      <c r="C177" s="68" t="s">
        <v>226</v>
      </c>
      <c r="D177" s="29" t="s">
        <v>145</v>
      </c>
      <c r="E177" s="29">
        <v>2024</v>
      </c>
      <c r="F177" s="29" t="s">
        <v>145</v>
      </c>
      <c r="G177" s="29">
        <v>2024</v>
      </c>
      <c r="H177" s="33">
        <v>0</v>
      </c>
      <c r="I177" s="34" t="s">
        <v>145</v>
      </c>
      <c r="J177" s="29" t="s">
        <v>145</v>
      </c>
      <c r="K177" s="61">
        <f>CV177</f>
        <v>3.2239199999999997</v>
      </c>
      <c r="L177" s="34" t="s">
        <v>145</v>
      </c>
      <c r="M177" s="29" t="s">
        <v>145</v>
      </c>
      <c r="N177" s="29" t="s">
        <v>145</v>
      </c>
      <c r="O177" s="29">
        <v>0</v>
      </c>
      <c r="P177" s="29" t="s">
        <v>145</v>
      </c>
      <c r="Q177" s="29" t="s">
        <v>145</v>
      </c>
      <c r="R177" s="29" t="s">
        <v>145</v>
      </c>
      <c r="S177" s="29" t="s">
        <v>145</v>
      </c>
      <c r="T177" s="53">
        <f t="shared" si="120"/>
        <v>0</v>
      </c>
      <c r="U177" s="61">
        <f t="shared" si="121"/>
        <v>3.2239199999999997</v>
      </c>
      <c r="V177" s="36">
        <v>0</v>
      </c>
      <c r="W177" s="36">
        <v>0</v>
      </c>
      <c r="X177" s="36">
        <v>0</v>
      </c>
      <c r="Y177" s="56"/>
      <c r="Z177" s="29"/>
      <c r="AA177" s="29"/>
      <c r="AB177" s="36"/>
      <c r="AC177" s="29"/>
      <c r="AD177" s="36"/>
      <c r="AE177" s="29"/>
      <c r="AF177" s="29"/>
      <c r="AG177" s="36"/>
      <c r="AH177" s="29"/>
      <c r="AI177" s="33">
        <f t="shared" si="115"/>
        <v>0</v>
      </c>
      <c r="AJ177" s="31">
        <v>0</v>
      </c>
      <c r="AK177" s="31">
        <v>0</v>
      </c>
      <c r="AL177" s="33">
        <v>0</v>
      </c>
      <c r="AM177" s="31">
        <v>0</v>
      </c>
      <c r="AN177" s="31">
        <f t="shared" si="116"/>
        <v>0</v>
      </c>
      <c r="AO177" s="31">
        <v>0</v>
      </c>
      <c r="AP177" s="31">
        <v>0</v>
      </c>
      <c r="AQ177" s="31">
        <v>0</v>
      </c>
      <c r="AR177" s="31">
        <v>0</v>
      </c>
      <c r="AS177" s="33">
        <f t="shared" si="122"/>
        <v>0</v>
      </c>
      <c r="AT177" s="31">
        <v>0</v>
      </c>
      <c r="AU177" s="31">
        <v>0</v>
      </c>
      <c r="AV177" s="31">
        <v>0</v>
      </c>
      <c r="AW177" s="31">
        <v>0</v>
      </c>
      <c r="AX177" s="31">
        <v>0</v>
      </c>
      <c r="AY177" s="31">
        <v>0</v>
      </c>
      <c r="AZ177" s="31">
        <v>0</v>
      </c>
      <c r="BA177" s="31">
        <v>0</v>
      </c>
      <c r="BB177" s="31">
        <v>0</v>
      </c>
      <c r="BC177" s="33">
        <f t="shared" si="117"/>
        <v>0</v>
      </c>
      <c r="BD177" s="31">
        <v>0</v>
      </c>
      <c r="BE177" s="31">
        <v>0</v>
      </c>
      <c r="BF177" s="33">
        <v>0</v>
      </c>
      <c r="BG177" s="31"/>
      <c r="BH177" s="33">
        <f t="shared" si="118"/>
        <v>3.2239199999999997</v>
      </c>
      <c r="BI177" s="31">
        <v>0</v>
      </c>
      <c r="BJ177" s="31">
        <v>0</v>
      </c>
      <c r="BK177" s="33">
        <f>2.6866*1.2</f>
        <v>3.2239199999999997</v>
      </c>
      <c r="BL177" s="31">
        <v>0</v>
      </c>
      <c r="BM177" s="31">
        <v>0</v>
      </c>
      <c r="BN177" s="31">
        <v>0</v>
      </c>
      <c r="BO177" s="31">
        <v>0</v>
      </c>
      <c r="BP177" s="31">
        <v>0</v>
      </c>
      <c r="BQ177" s="31">
        <v>0</v>
      </c>
      <c r="BR177" s="33"/>
      <c r="BS177" s="33"/>
      <c r="BT177" s="33"/>
      <c r="BU177" s="33"/>
      <c r="BV177" s="33"/>
      <c r="BW177" s="31">
        <v>0</v>
      </c>
      <c r="BX177" s="31">
        <v>0</v>
      </c>
      <c r="BY177" s="31">
        <v>0</v>
      </c>
      <c r="BZ177" s="31">
        <v>0</v>
      </c>
      <c r="CA177" s="31">
        <v>0</v>
      </c>
      <c r="CB177" s="33"/>
      <c r="CC177" s="33"/>
      <c r="CD177" s="33"/>
      <c r="CE177" s="33"/>
      <c r="CF177" s="33"/>
      <c r="CG177" s="31">
        <v>0</v>
      </c>
      <c r="CH177" s="31">
        <v>0</v>
      </c>
      <c r="CI177" s="31">
        <v>0</v>
      </c>
      <c r="CJ177" s="31">
        <v>0</v>
      </c>
      <c r="CK177" s="31">
        <v>0</v>
      </c>
      <c r="CL177" s="33"/>
      <c r="CM177" s="33"/>
      <c r="CN177" s="33"/>
      <c r="CO177" s="33"/>
      <c r="CP177" s="33"/>
      <c r="CQ177" s="53">
        <f t="shared" si="133"/>
        <v>0</v>
      </c>
      <c r="CR177" s="56">
        <f t="shared" si="134"/>
        <v>0</v>
      </c>
      <c r="CS177" s="56">
        <f t="shared" si="135"/>
        <v>0</v>
      </c>
      <c r="CT177" s="53">
        <f t="shared" si="137"/>
        <v>0</v>
      </c>
      <c r="CU177" s="56">
        <f t="shared" si="136"/>
        <v>0</v>
      </c>
      <c r="CV177" s="33">
        <f t="shared" si="128"/>
        <v>3.2239199999999997</v>
      </c>
      <c r="CW177" s="29">
        <f t="shared" si="129"/>
        <v>0</v>
      </c>
      <c r="CX177" s="29">
        <f t="shared" si="130"/>
        <v>0</v>
      </c>
      <c r="CY177" s="33">
        <f t="shared" si="131"/>
        <v>3.2239199999999997</v>
      </c>
      <c r="CZ177" s="29">
        <f t="shared" si="132"/>
        <v>0</v>
      </c>
      <c r="DA177" s="32" t="s">
        <v>270</v>
      </c>
    </row>
    <row r="178" spans="1:105" ht="30.6" customHeight="1" outlineLevel="1" x14ac:dyDescent="0.3">
      <c r="A178" s="27" t="s">
        <v>184</v>
      </c>
      <c r="B178" s="37" t="s">
        <v>227</v>
      </c>
      <c r="C178" s="68" t="s">
        <v>228</v>
      </c>
      <c r="D178" s="29" t="s">
        <v>186</v>
      </c>
      <c r="E178" s="29">
        <v>2022</v>
      </c>
      <c r="F178" s="29">
        <v>2026</v>
      </c>
      <c r="G178" s="29">
        <v>2027</v>
      </c>
      <c r="H178" s="33">
        <v>54.195926</v>
      </c>
      <c r="I178" s="34" t="s">
        <v>145</v>
      </c>
      <c r="J178" s="29" t="s">
        <v>145</v>
      </c>
      <c r="K178" s="61">
        <f>CV178</f>
        <v>57.881397</v>
      </c>
      <c r="L178" s="34" t="s">
        <v>145</v>
      </c>
      <c r="M178" s="29" t="s">
        <v>145</v>
      </c>
      <c r="N178" s="29" t="s">
        <v>145</v>
      </c>
      <c r="O178" s="29">
        <v>0</v>
      </c>
      <c r="P178" s="29" t="s">
        <v>145</v>
      </c>
      <c r="Q178" s="29" t="s">
        <v>145</v>
      </c>
      <c r="R178" s="29" t="s">
        <v>145</v>
      </c>
      <c r="S178" s="29" t="s">
        <v>145</v>
      </c>
      <c r="T178" s="53">
        <f t="shared" si="120"/>
        <v>54.195926</v>
      </c>
      <c r="U178" s="61">
        <f t="shared" si="121"/>
        <v>57.881397</v>
      </c>
      <c r="V178" s="36">
        <v>0</v>
      </c>
      <c r="W178" s="36">
        <v>0</v>
      </c>
      <c r="X178" s="36">
        <v>0</v>
      </c>
      <c r="Y178" s="56">
        <f t="shared" si="114"/>
        <v>0</v>
      </c>
      <c r="Z178" s="29">
        <v>0</v>
      </c>
      <c r="AA178" s="29">
        <v>0</v>
      </c>
      <c r="AB178" s="36">
        <v>0</v>
      </c>
      <c r="AC178" s="29">
        <v>0</v>
      </c>
      <c r="AD178" s="36"/>
      <c r="AE178" s="29"/>
      <c r="AF178" s="29"/>
      <c r="AG178" s="36"/>
      <c r="AH178" s="29"/>
      <c r="AI178" s="33">
        <f t="shared" si="115"/>
        <v>6.1336000000000004</v>
      </c>
      <c r="AJ178" s="31">
        <v>0</v>
      </c>
      <c r="AK178" s="31">
        <v>0</v>
      </c>
      <c r="AL178" s="33">
        <f>'[1]Прил 1_2022г'!AJ169*1.2</f>
        <v>6.1336000000000004</v>
      </c>
      <c r="AM178" s="31">
        <v>0</v>
      </c>
      <c r="AN178" s="31">
        <f t="shared" si="116"/>
        <v>0</v>
      </c>
      <c r="AO178" s="31">
        <v>0</v>
      </c>
      <c r="AP178" s="31">
        <v>0</v>
      </c>
      <c r="AQ178" s="31">
        <v>0</v>
      </c>
      <c r="AR178" s="31">
        <v>0</v>
      </c>
      <c r="AS178" s="33">
        <f t="shared" si="122"/>
        <v>6.3789439999999997</v>
      </c>
      <c r="AT178" s="31">
        <v>0</v>
      </c>
      <c r="AU178" s="31">
        <v>0</v>
      </c>
      <c r="AV178" s="33">
        <f>'[1]Прил 1_2023г'!AJ169*1.2</f>
        <v>6.3789439999999997</v>
      </c>
      <c r="AW178" s="31">
        <v>0</v>
      </c>
      <c r="AX178" s="31">
        <v>0</v>
      </c>
      <c r="AY178" s="31">
        <v>0</v>
      </c>
      <c r="AZ178" s="31">
        <v>0</v>
      </c>
      <c r="BA178" s="31">
        <v>0</v>
      </c>
      <c r="BB178" s="31">
        <v>0</v>
      </c>
      <c r="BC178" s="33">
        <f t="shared" si="117"/>
        <v>6.6341010000000002</v>
      </c>
      <c r="BD178" s="31">
        <v>0</v>
      </c>
      <c r="BE178" s="31">
        <v>0</v>
      </c>
      <c r="BF178" s="33">
        <v>6.6341010000000002</v>
      </c>
      <c r="BG178" s="31">
        <v>0</v>
      </c>
      <c r="BH178" s="33">
        <f t="shared" si="118"/>
        <v>9.7749999999999968</v>
      </c>
      <c r="BI178" s="31">
        <v>0</v>
      </c>
      <c r="BJ178" s="31">
        <v>0</v>
      </c>
      <c r="BK178" s="33">
        <f>8.14583333333333*1.2</f>
        <v>9.7749999999999968</v>
      </c>
      <c r="BL178" s="31">
        <v>0</v>
      </c>
      <c r="BM178" s="33">
        <f>BN178+BO178+BP178+BQ178</f>
        <v>20.698395000000001</v>
      </c>
      <c r="BN178" s="31">
        <v>0</v>
      </c>
      <c r="BO178" s="31">
        <v>0</v>
      </c>
      <c r="BP178" s="33">
        <f>'[1]Прил 1_2025г'!AJ167*1.2</f>
        <v>20.698395000000001</v>
      </c>
      <c r="BQ178" s="31">
        <v>0</v>
      </c>
      <c r="BR178" s="33"/>
      <c r="BS178" s="33"/>
      <c r="BT178" s="33"/>
      <c r="BU178" s="33"/>
      <c r="BV178" s="33"/>
      <c r="BW178" s="33">
        <f>BX178+BY178+BZ178+CA178</f>
        <v>14.350885999999999</v>
      </c>
      <c r="BX178" s="31">
        <v>0</v>
      </c>
      <c r="BY178" s="31">
        <v>0</v>
      </c>
      <c r="BZ178" s="33">
        <v>14.350885999999999</v>
      </c>
      <c r="CA178" s="31">
        <v>0</v>
      </c>
      <c r="CB178" s="33"/>
      <c r="CC178" s="33"/>
      <c r="CD178" s="33"/>
      <c r="CE178" s="33"/>
      <c r="CF178" s="33"/>
      <c r="CG178" s="33">
        <f t="shared" si="100"/>
        <v>13.057115999999999</v>
      </c>
      <c r="CH178" s="31">
        <v>0</v>
      </c>
      <c r="CI178" s="31">
        <v>0</v>
      </c>
      <c r="CJ178" s="33">
        <f>10.88093*1.2</f>
        <v>13.057115999999999</v>
      </c>
      <c r="CK178" s="31">
        <v>0</v>
      </c>
      <c r="CL178" s="33"/>
      <c r="CM178" s="33"/>
      <c r="CN178" s="33"/>
      <c r="CO178" s="33"/>
      <c r="CP178" s="33"/>
      <c r="CQ178" s="53">
        <f t="shared" si="101"/>
        <v>67.253041999999994</v>
      </c>
      <c r="CR178" s="56">
        <f t="shared" si="102"/>
        <v>0</v>
      </c>
      <c r="CS178" s="56">
        <f t="shared" si="103"/>
        <v>0</v>
      </c>
      <c r="CT178" s="53">
        <f t="shared" si="104"/>
        <v>67.253041999999994</v>
      </c>
      <c r="CU178" s="56">
        <f t="shared" si="105"/>
        <v>0</v>
      </c>
      <c r="CV178" s="34">
        <f t="shared" si="106"/>
        <v>57.881397</v>
      </c>
      <c r="CW178" s="29">
        <f t="shared" si="107"/>
        <v>0</v>
      </c>
      <c r="CX178" s="29">
        <f t="shared" si="108"/>
        <v>0</v>
      </c>
      <c r="CY178" s="34">
        <f t="shared" si="109"/>
        <v>57.881397</v>
      </c>
      <c r="CZ178" s="29">
        <f t="shared" si="110"/>
        <v>0</v>
      </c>
      <c r="DA178" s="32"/>
    </row>
    <row r="179" spans="1:105" ht="30.6" customHeight="1" outlineLevel="1" x14ac:dyDescent="0.3">
      <c r="A179" s="27" t="s">
        <v>184</v>
      </c>
      <c r="B179" s="37" t="s">
        <v>280</v>
      </c>
      <c r="C179" s="68" t="s">
        <v>228</v>
      </c>
      <c r="D179" s="29" t="s">
        <v>145</v>
      </c>
      <c r="E179" s="29">
        <v>2024</v>
      </c>
      <c r="F179" s="29" t="s">
        <v>145</v>
      </c>
      <c r="G179" s="29">
        <v>2024</v>
      </c>
      <c r="H179" s="33">
        <v>0</v>
      </c>
      <c r="I179" s="34" t="s">
        <v>145</v>
      </c>
      <c r="J179" s="29" t="s">
        <v>145</v>
      </c>
      <c r="K179" s="61">
        <f t="shared" ref="K179" si="138">CV179</f>
        <v>9.5399999999999991</v>
      </c>
      <c r="L179" s="34" t="s">
        <v>145</v>
      </c>
      <c r="M179" s="29" t="s">
        <v>145</v>
      </c>
      <c r="N179" s="29" t="s">
        <v>145</v>
      </c>
      <c r="O179" s="29">
        <v>0</v>
      </c>
      <c r="P179" s="29" t="s">
        <v>145</v>
      </c>
      <c r="Q179" s="29" t="s">
        <v>145</v>
      </c>
      <c r="R179" s="29" t="s">
        <v>145</v>
      </c>
      <c r="S179" s="29" t="s">
        <v>145</v>
      </c>
      <c r="T179" s="53">
        <f t="shared" si="120"/>
        <v>0</v>
      </c>
      <c r="U179" s="61">
        <f t="shared" si="121"/>
        <v>9.5399999999999991</v>
      </c>
      <c r="V179" s="36">
        <v>0</v>
      </c>
      <c r="W179" s="36">
        <v>0</v>
      </c>
      <c r="X179" s="36">
        <v>0</v>
      </c>
      <c r="Y179" s="56"/>
      <c r="Z179" s="29"/>
      <c r="AA179" s="29"/>
      <c r="AB179" s="36"/>
      <c r="AC179" s="29"/>
      <c r="AD179" s="36"/>
      <c r="AE179" s="29"/>
      <c r="AF179" s="29"/>
      <c r="AG179" s="36"/>
      <c r="AH179" s="29"/>
      <c r="AI179" s="33">
        <f t="shared" si="115"/>
        <v>0</v>
      </c>
      <c r="AJ179" s="31">
        <v>0</v>
      </c>
      <c r="AK179" s="31">
        <v>0</v>
      </c>
      <c r="AL179" s="33">
        <v>0</v>
      </c>
      <c r="AM179" s="31">
        <v>0</v>
      </c>
      <c r="AN179" s="31">
        <f t="shared" si="116"/>
        <v>0</v>
      </c>
      <c r="AO179" s="31">
        <v>0</v>
      </c>
      <c r="AP179" s="31">
        <v>0</v>
      </c>
      <c r="AQ179" s="31">
        <v>0</v>
      </c>
      <c r="AR179" s="31">
        <v>0</v>
      </c>
      <c r="AS179" s="33">
        <f t="shared" si="122"/>
        <v>0</v>
      </c>
      <c r="AT179" s="31">
        <v>0</v>
      </c>
      <c r="AU179" s="31">
        <v>0</v>
      </c>
      <c r="AV179" s="31">
        <v>0</v>
      </c>
      <c r="AW179" s="31">
        <v>0</v>
      </c>
      <c r="AX179" s="31">
        <v>0</v>
      </c>
      <c r="AY179" s="31">
        <v>0</v>
      </c>
      <c r="AZ179" s="31">
        <v>0</v>
      </c>
      <c r="BA179" s="31">
        <v>0</v>
      </c>
      <c r="BB179" s="31">
        <v>0</v>
      </c>
      <c r="BC179" s="33">
        <f t="shared" si="117"/>
        <v>0</v>
      </c>
      <c r="BD179" s="31">
        <v>0</v>
      </c>
      <c r="BE179" s="31">
        <v>0</v>
      </c>
      <c r="BF179" s="33">
        <v>0</v>
      </c>
      <c r="BG179" s="31"/>
      <c r="BH179" s="33">
        <f t="shared" si="118"/>
        <v>9.5399999999999991</v>
      </c>
      <c r="BI179" s="31">
        <v>0</v>
      </c>
      <c r="BJ179" s="31">
        <v>0</v>
      </c>
      <c r="BK179" s="33">
        <f>7.95*1.2</f>
        <v>9.5399999999999991</v>
      </c>
      <c r="BL179" s="31">
        <v>0</v>
      </c>
      <c r="BM179" s="33">
        <v>0</v>
      </c>
      <c r="BN179" s="31">
        <v>0</v>
      </c>
      <c r="BO179" s="31">
        <v>0</v>
      </c>
      <c r="BP179" s="33">
        <v>0</v>
      </c>
      <c r="BQ179" s="31">
        <v>0</v>
      </c>
      <c r="BR179" s="33"/>
      <c r="BS179" s="33"/>
      <c r="BT179" s="33"/>
      <c r="BU179" s="33"/>
      <c r="BV179" s="33"/>
      <c r="BW179" s="33">
        <v>0</v>
      </c>
      <c r="BX179" s="31">
        <v>0</v>
      </c>
      <c r="BY179" s="31">
        <v>0</v>
      </c>
      <c r="BZ179" s="33">
        <v>0</v>
      </c>
      <c r="CA179" s="31">
        <v>0</v>
      </c>
      <c r="CB179" s="33"/>
      <c r="CC179" s="33"/>
      <c r="CD179" s="33"/>
      <c r="CE179" s="33"/>
      <c r="CF179" s="33"/>
      <c r="CG179" s="31">
        <v>0</v>
      </c>
      <c r="CH179" s="31">
        <v>0</v>
      </c>
      <c r="CI179" s="31">
        <v>0</v>
      </c>
      <c r="CJ179" s="31">
        <v>0</v>
      </c>
      <c r="CK179" s="31">
        <v>0</v>
      </c>
      <c r="CL179" s="33"/>
      <c r="CM179" s="33"/>
      <c r="CN179" s="33"/>
      <c r="CO179" s="33"/>
      <c r="CP179" s="33"/>
      <c r="CQ179" s="53">
        <f t="shared" ref="CQ179:CQ180" si="139">AI179+AS179+BC179+BM179+BW179+CG179</f>
        <v>0</v>
      </c>
      <c r="CR179" s="56">
        <f t="shared" ref="CR179:CR180" si="140">AJ179+AT179+BD179+BN179+BX179+CH179</f>
        <v>0</v>
      </c>
      <c r="CS179" s="56">
        <f t="shared" ref="CS179:CS180" si="141">AK179+AU179+BE179+BO179+BY179+CI179</f>
        <v>0</v>
      </c>
      <c r="CT179" s="53">
        <f t="shared" ref="CT179:CT180" si="142">AL179+AV179+BF179+BP179+BZ179+CJ179</f>
        <v>0</v>
      </c>
      <c r="CU179" s="56">
        <f t="shared" ref="CU179:CU180" si="143">AM179+AW179+BG179+BQ179+CA179+CK179</f>
        <v>0</v>
      </c>
      <c r="CV179" s="34">
        <f t="shared" ref="CV179:CV180" si="144">AN179+AX179+BH179+BM179+BW179+CG179</f>
        <v>9.5399999999999991</v>
      </c>
      <c r="CW179" s="29">
        <f t="shared" ref="CW179:CW180" si="145">AO179+AY179+BI179+BN179+BX179+CH179</f>
        <v>0</v>
      </c>
      <c r="CX179" s="29">
        <f t="shared" ref="CX179:CX180" si="146">AP179+AZ179+BJ179+BO179+BY179+CI179</f>
        <v>0</v>
      </c>
      <c r="CY179" s="34">
        <f t="shared" ref="CY179:CY180" si="147">AQ179+BA179+BK179+BP179+BZ179+CJ179</f>
        <v>9.5399999999999991</v>
      </c>
      <c r="CZ179" s="29">
        <f t="shared" ref="CZ179:CZ180" si="148">AR179+BB179+BL179+BQ179+CA179+CK179</f>
        <v>0</v>
      </c>
      <c r="DA179" s="32" t="s">
        <v>271</v>
      </c>
    </row>
    <row r="180" spans="1:105" ht="30.6" customHeight="1" outlineLevel="1" x14ac:dyDescent="0.3">
      <c r="A180" s="27" t="s">
        <v>184</v>
      </c>
      <c r="B180" s="37" t="s">
        <v>281</v>
      </c>
      <c r="C180" s="68" t="s">
        <v>228</v>
      </c>
      <c r="D180" s="29" t="s">
        <v>145</v>
      </c>
      <c r="E180" s="29">
        <v>2024</v>
      </c>
      <c r="F180" s="29" t="s">
        <v>145</v>
      </c>
      <c r="G180" s="29">
        <v>2024</v>
      </c>
      <c r="H180" s="33">
        <v>0</v>
      </c>
      <c r="I180" s="34" t="s">
        <v>145</v>
      </c>
      <c r="J180" s="29" t="s">
        <v>145</v>
      </c>
      <c r="K180" s="61">
        <f>CV180</f>
        <v>9.81</v>
      </c>
      <c r="L180" s="34" t="s">
        <v>145</v>
      </c>
      <c r="M180" s="29" t="s">
        <v>145</v>
      </c>
      <c r="N180" s="29" t="s">
        <v>145</v>
      </c>
      <c r="O180" s="29">
        <v>0</v>
      </c>
      <c r="P180" s="29" t="s">
        <v>145</v>
      </c>
      <c r="Q180" s="29" t="s">
        <v>145</v>
      </c>
      <c r="R180" s="29" t="s">
        <v>145</v>
      </c>
      <c r="S180" s="29" t="s">
        <v>145</v>
      </c>
      <c r="T180" s="53">
        <f t="shared" si="120"/>
        <v>0</v>
      </c>
      <c r="U180" s="61">
        <f t="shared" si="121"/>
        <v>9.81</v>
      </c>
      <c r="V180" s="36">
        <v>0</v>
      </c>
      <c r="W180" s="36">
        <v>0</v>
      </c>
      <c r="X180" s="36">
        <v>0</v>
      </c>
      <c r="Y180" s="56"/>
      <c r="Z180" s="29"/>
      <c r="AA180" s="29"/>
      <c r="AB180" s="36"/>
      <c r="AC180" s="29"/>
      <c r="AD180" s="36"/>
      <c r="AE180" s="29"/>
      <c r="AF180" s="29"/>
      <c r="AG180" s="36"/>
      <c r="AH180" s="29"/>
      <c r="AI180" s="33">
        <f t="shared" si="115"/>
        <v>0</v>
      </c>
      <c r="AJ180" s="31">
        <v>0</v>
      </c>
      <c r="AK180" s="31">
        <v>0</v>
      </c>
      <c r="AL180" s="33">
        <v>0</v>
      </c>
      <c r="AM180" s="31">
        <v>0</v>
      </c>
      <c r="AN180" s="31">
        <f t="shared" si="116"/>
        <v>0</v>
      </c>
      <c r="AO180" s="31">
        <v>0</v>
      </c>
      <c r="AP180" s="31">
        <v>0</v>
      </c>
      <c r="AQ180" s="31">
        <v>0</v>
      </c>
      <c r="AR180" s="31">
        <v>0</v>
      </c>
      <c r="AS180" s="33">
        <f t="shared" si="122"/>
        <v>0</v>
      </c>
      <c r="AT180" s="31">
        <v>0</v>
      </c>
      <c r="AU180" s="31">
        <v>0</v>
      </c>
      <c r="AV180" s="31">
        <v>0</v>
      </c>
      <c r="AW180" s="31">
        <v>0</v>
      </c>
      <c r="AX180" s="31">
        <v>0</v>
      </c>
      <c r="AY180" s="31">
        <v>0</v>
      </c>
      <c r="AZ180" s="31">
        <v>0</v>
      </c>
      <c r="BA180" s="31">
        <v>0</v>
      </c>
      <c r="BB180" s="31">
        <v>0</v>
      </c>
      <c r="BC180" s="33">
        <f t="shared" si="117"/>
        <v>0</v>
      </c>
      <c r="BD180" s="31">
        <v>0</v>
      </c>
      <c r="BE180" s="31">
        <v>0</v>
      </c>
      <c r="BF180" s="33">
        <v>0</v>
      </c>
      <c r="BG180" s="31"/>
      <c r="BH180" s="33">
        <f t="shared" si="118"/>
        <v>9.81</v>
      </c>
      <c r="BI180" s="31">
        <v>0</v>
      </c>
      <c r="BJ180" s="31">
        <v>0</v>
      </c>
      <c r="BK180" s="33">
        <f>8.175*1.2</f>
        <v>9.81</v>
      </c>
      <c r="BL180" s="31">
        <v>0</v>
      </c>
      <c r="BM180" s="31">
        <v>0</v>
      </c>
      <c r="BN180" s="31">
        <v>0</v>
      </c>
      <c r="BO180" s="31">
        <v>0</v>
      </c>
      <c r="BP180" s="31">
        <v>0</v>
      </c>
      <c r="BQ180" s="31">
        <v>0</v>
      </c>
      <c r="BR180" s="33"/>
      <c r="BS180" s="33"/>
      <c r="BT180" s="33"/>
      <c r="BU180" s="33"/>
      <c r="BV180" s="33"/>
      <c r="BW180" s="31">
        <v>0</v>
      </c>
      <c r="BX180" s="31">
        <v>0</v>
      </c>
      <c r="BY180" s="31">
        <v>0</v>
      </c>
      <c r="BZ180" s="31">
        <v>0</v>
      </c>
      <c r="CA180" s="31">
        <v>0</v>
      </c>
      <c r="CB180" s="33"/>
      <c r="CC180" s="33"/>
      <c r="CD180" s="33"/>
      <c r="CE180" s="33"/>
      <c r="CF180" s="33"/>
      <c r="CG180" s="31">
        <v>0</v>
      </c>
      <c r="CH180" s="31">
        <v>0</v>
      </c>
      <c r="CI180" s="31">
        <v>0</v>
      </c>
      <c r="CJ180" s="31">
        <v>0</v>
      </c>
      <c r="CK180" s="31">
        <v>0</v>
      </c>
      <c r="CL180" s="33"/>
      <c r="CM180" s="33"/>
      <c r="CN180" s="33"/>
      <c r="CO180" s="33"/>
      <c r="CP180" s="33"/>
      <c r="CQ180" s="53">
        <f t="shared" si="139"/>
        <v>0</v>
      </c>
      <c r="CR180" s="56">
        <f t="shared" si="140"/>
        <v>0</v>
      </c>
      <c r="CS180" s="56">
        <f t="shared" si="141"/>
        <v>0</v>
      </c>
      <c r="CT180" s="53">
        <f t="shared" si="142"/>
        <v>0</v>
      </c>
      <c r="CU180" s="56">
        <f t="shared" si="143"/>
        <v>0</v>
      </c>
      <c r="CV180" s="34">
        <f t="shared" si="144"/>
        <v>9.81</v>
      </c>
      <c r="CW180" s="29">
        <f t="shared" si="145"/>
        <v>0</v>
      </c>
      <c r="CX180" s="29">
        <f t="shared" si="146"/>
        <v>0</v>
      </c>
      <c r="CY180" s="34">
        <f t="shared" si="147"/>
        <v>9.81</v>
      </c>
      <c r="CZ180" s="29">
        <f t="shared" si="148"/>
        <v>0</v>
      </c>
      <c r="DA180" s="32" t="s">
        <v>270</v>
      </c>
    </row>
    <row r="181" spans="1:105" ht="28.95" customHeight="1" outlineLevel="1" x14ac:dyDescent="0.3">
      <c r="A181" s="27" t="s">
        <v>184</v>
      </c>
      <c r="B181" s="70" t="s">
        <v>229</v>
      </c>
      <c r="C181" s="68" t="s">
        <v>230</v>
      </c>
      <c r="D181" s="29" t="s">
        <v>186</v>
      </c>
      <c r="E181" s="29">
        <v>2026</v>
      </c>
      <c r="F181" s="29">
        <v>2026</v>
      </c>
      <c r="G181" s="29">
        <v>2027</v>
      </c>
      <c r="H181" s="33">
        <v>8.4</v>
      </c>
      <c r="I181" s="34" t="s">
        <v>145</v>
      </c>
      <c r="J181" s="29" t="s">
        <v>145</v>
      </c>
      <c r="K181" s="61">
        <f>CV181</f>
        <v>60.308999999999997</v>
      </c>
      <c r="L181" s="34" t="s">
        <v>145</v>
      </c>
      <c r="M181" s="29" t="s">
        <v>145</v>
      </c>
      <c r="N181" s="29" t="s">
        <v>145</v>
      </c>
      <c r="O181" s="29">
        <v>0</v>
      </c>
      <c r="P181" s="29" t="s">
        <v>145</v>
      </c>
      <c r="Q181" s="29" t="s">
        <v>145</v>
      </c>
      <c r="R181" s="29" t="s">
        <v>145</v>
      </c>
      <c r="S181" s="29" t="s">
        <v>145</v>
      </c>
      <c r="T181" s="53">
        <f t="shared" si="120"/>
        <v>8.4</v>
      </c>
      <c r="U181" s="61">
        <f t="shared" si="121"/>
        <v>60.308999999999997</v>
      </c>
      <c r="V181" s="36">
        <v>0</v>
      </c>
      <c r="W181" s="36">
        <v>0</v>
      </c>
      <c r="X181" s="36">
        <v>0</v>
      </c>
      <c r="Y181" s="56">
        <f t="shared" si="114"/>
        <v>0</v>
      </c>
      <c r="Z181" s="29">
        <v>0</v>
      </c>
      <c r="AA181" s="29">
        <v>0</v>
      </c>
      <c r="AB181" s="36">
        <v>0</v>
      </c>
      <c r="AC181" s="29">
        <v>0</v>
      </c>
      <c r="AD181" s="36"/>
      <c r="AE181" s="29"/>
      <c r="AF181" s="29"/>
      <c r="AG181" s="36"/>
      <c r="AH181" s="29"/>
      <c r="AI181" s="33">
        <f t="shared" si="115"/>
        <v>0</v>
      </c>
      <c r="AJ181" s="31">
        <v>0</v>
      </c>
      <c r="AK181" s="31">
        <v>0</v>
      </c>
      <c r="AL181" s="31">
        <v>0</v>
      </c>
      <c r="AM181" s="31">
        <v>0</v>
      </c>
      <c r="AN181" s="31">
        <f t="shared" si="116"/>
        <v>0</v>
      </c>
      <c r="AO181" s="31">
        <v>0</v>
      </c>
      <c r="AP181" s="31">
        <v>0</v>
      </c>
      <c r="AQ181" s="31">
        <v>0</v>
      </c>
      <c r="AR181" s="31">
        <v>0</v>
      </c>
      <c r="AS181" s="33">
        <f t="shared" si="122"/>
        <v>0</v>
      </c>
      <c r="AT181" s="31">
        <v>0</v>
      </c>
      <c r="AU181" s="31">
        <v>0</v>
      </c>
      <c r="AV181" s="31">
        <v>0</v>
      </c>
      <c r="AW181" s="31">
        <v>0</v>
      </c>
      <c r="AX181" s="31">
        <v>0</v>
      </c>
      <c r="AY181" s="31">
        <v>0</v>
      </c>
      <c r="AZ181" s="31">
        <v>0</v>
      </c>
      <c r="BA181" s="31">
        <v>0</v>
      </c>
      <c r="BB181" s="31">
        <v>0</v>
      </c>
      <c r="BC181" s="33">
        <f t="shared" si="117"/>
        <v>0</v>
      </c>
      <c r="BD181" s="31">
        <v>0</v>
      </c>
      <c r="BE181" s="31">
        <v>0</v>
      </c>
      <c r="BF181" s="31">
        <v>0</v>
      </c>
      <c r="BG181" s="31">
        <v>0</v>
      </c>
      <c r="BH181" s="33">
        <f t="shared" si="118"/>
        <v>0</v>
      </c>
      <c r="BI181" s="31">
        <v>0</v>
      </c>
      <c r="BJ181" s="31">
        <v>0</v>
      </c>
      <c r="BK181" s="31">
        <v>0</v>
      </c>
      <c r="BL181" s="31">
        <v>0</v>
      </c>
      <c r="BM181" s="31">
        <f t="shared" si="119"/>
        <v>0</v>
      </c>
      <c r="BN181" s="31">
        <v>0</v>
      </c>
      <c r="BO181" s="31">
        <v>0</v>
      </c>
      <c r="BP181" s="31">
        <v>0</v>
      </c>
      <c r="BQ181" s="31">
        <v>0</v>
      </c>
      <c r="BR181" s="33"/>
      <c r="BS181" s="33"/>
      <c r="BT181" s="33"/>
      <c r="BU181" s="33"/>
      <c r="BV181" s="33"/>
      <c r="BW181" s="33">
        <f t="shared" si="99"/>
        <v>8.4</v>
      </c>
      <c r="BX181" s="31">
        <v>0</v>
      </c>
      <c r="BY181" s="31">
        <v>0</v>
      </c>
      <c r="BZ181" s="33">
        <v>8.4</v>
      </c>
      <c r="CA181" s="31">
        <v>0</v>
      </c>
      <c r="CB181" s="33"/>
      <c r="CC181" s="33"/>
      <c r="CD181" s="33"/>
      <c r="CE181" s="33"/>
      <c r="CF181" s="33"/>
      <c r="CG181" s="33">
        <f t="shared" si="100"/>
        <v>51.908999999999999</v>
      </c>
      <c r="CH181" s="31">
        <v>0</v>
      </c>
      <c r="CI181" s="31">
        <v>0</v>
      </c>
      <c r="CJ181" s="33">
        <f>43.2575*1.2</f>
        <v>51.908999999999999</v>
      </c>
      <c r="CK181" s="31">
        <v>0</v>
      </c>
      <c r="CL181" s="33"/>
      <c r="CM181" s="33"/>
      <c r="CN181" s="33"/>
      <c r="CO181" s="33"/>
      <c r="CP181" s="33"/>
      <c r="CQ181" s="53">
        <f t="shared" si="101"/>
        <v>60.308999999999997</v>
      </c>
      <c r="CR181" s="56">
        <f t="shared" si="102"/>
        <v>0</v>
      </c>
      <c r="CS181" s="56">
        <f t="shared" si="103"/>
        <v>0</v>
      </c>
      <c r="CT181" s="53">
        <f t="shared" si="104"/>
        <v>60.308999999999997</v>
      </c>
      <c r="CU181" s="56">
        <f t="shared" si="105"/>
        <v>0</v>
      </c>
      <c r="CV181" s="34">
        <f t="shared" si="106"/>
        <v>60.308999999999997</v>
      </c>
      <c r="CW181" s="29">
        <f t="shared" si="107"/>
        <v>0</v>
      </c>
      <c r="CX181" s="29">
        <f t="shared" si="108"/>
        <v>0</v>
      </c>
      <c r="CY181" s="34">
        <f t="shared" si="109"/>
        <v>60.308999999999997</v>
      </c>
      <c r="CZ181" s="29">
        <f t="shared" si="110"/>
        <v>0</v>
      </c>
      <c r="DA181" s="32"/>
    </row>
    <row r="182" spans="1:105" ht="33.6" customHeight="1" outlineLevel="1" x14ac:dyDescent="0.3">
      <c r="A182" s="27" t="s">
        <v>184</v>
      </c>
      <c r="B182" s="70" t="s">
        <v>231</v>
      </c>
      <c r="C182" s="68" t="s">
        <v>232</v>
      </c>
      <c r="D182" s="29" t="s">
        <v>186</v>
      </c>
      <c r="E182" s="29">
        <v>2026</v>
      </c>
      <c r="F182" s="29">
        <v>2026</v>
      </c>
      <c r="G182" s="29">
        <v>2026</v>
      </c>
      <c r="H182" s="33">
        <v>1.764</v>
      </c>
      <c r="I182" s="34" t="s">
        <v>145</v>
      </c>
      <c r="J182" s="29" t="s">
        <v>145</v>
      </c>
      <c r="K182" s="61">
        <f>CV182</f>
        <v>1.764</v>
      </c>
      <c r="L182" s="34" t="s">
        <v>145</v>
      </c>
      <c r="M182" s="29" t="s">
        <v>145</v>
      </c>
      <c r="N182" s="29" t="s">
        <v>145</v>
      </c>
      <c r="O182" s="29">
        <v>0</v>
      </c>
      <c r="P182" s="29" t="s">
        <v>145</v>
      </c>
      <c r="Q182" s="29" t="s">
        <v>145</v>
      </c>
      <c r="R182" s="29" t="s">
        <v>145</v>
      </c>
      <c r="S182" s="29" t="s">
        <v>145</v>
      </c>
      <c r="T182" s="53">
        <f t="shared" si="120"/>
        <v>1.764</v>
      </c>
      <c r="U182" s="61">
        <f t="shared" si="121"/>
        <v>1.764</v>
      </c>
      <c r="V182" s="36">
        <v>0</v>
      </c>
      <c r="W182" s="36">
        <v>0</v>
      </c>
      <c r="X182" s="36">
        <v>0</v>
      </c>
      <c r="Y182" s="56">
        <f t="shared" si="114"/>
        <v>0</v>
      </c>
      <c r="Z182" s="29">
        <v>0</v>
      </c>
      <c r="AA182" s="29">
        <v>0</v>
      </c>
      <c r="AB182" s="36">
        <v>0</v>
      </c>
      <c r="AC182" s="29">
        <v>0</v>
      </c>
      <c r="AD182" s="36"/>
      <c r="AE182" s="29"/>
      <c r="AF182" s="29"/>
      <c r="AG182" s="29"/>
      <c r="AH182" s="29"/>
      <c r="AI182" s="33">
        <f t="shared" si="115"/>
        <v>0</v>
      </c>
      <c r="AJ182" s="31">
        <v>0</v>
      </c>
      <c r="AK182" s="31">
        <v>0</v>
      </c>
      <c r="AL182" s="31">
        <v>0</v>
      </c>
      <c r="AM182" s="31">
        <v>0</v>
      </c>
      <c r="AN182" s="31">
        <f t="shared" si="116"/>
        <v>0</v>
      </c>
      <c r="AO182" s="31">
        <v>0</v>
      </c>
      <c r="AP182" s="31">
        <v>0</v>
      </c>
      <c r="AQ182" s="31">
        <v>0</v>
      </c>
      <c r="AR182" s="31">
        <v>0</v>
      </c>
      <c r="AS182" s="33">
        <f t="shared" si="122"/>
        <v>0</v>
      </c>
      <c r="AT182" s="31">
        <v>0</v>
      </c>
      <c r="AU182" s="31">
        <v>0</v>
      </c>
      <c r="AV182" s="31">
        <v>0</v>
      </c>
      <c r="AW182" s="31">
        <v>0</v>
      </c>
      <c r="AX182" s="31">
        <v>0</v>
      </c>
      <c r="AY182" s="31">
        <v>0</v>
      </c>
      <c r="AZ182" s="31">
        <v>0</v>
      </c>
      <c r="BA182" s="31">
        <v>0</v>
      </c>
      <c r="BB182" s="31">
        <v>0</v>
      </c>
      <c r="BC182" s="33">
        <f t="shared" si="117"/>
        <v>0</v>
      </c>
      <c r="BD182" s="31">
        <v>0</v>
      </c>
      <c r="BE182" s="31">
        <v>0</v>
      </c>
      <c r="BF182" s="31">
        <v>0</v>
      </c>
      <c r="BG182" s="31">
        <v>0</v>
      </c>
      <c r="BH182" s="33">
        <f t="shared" si="118"/>
        <v>0</v>
      </c>
      <c r="BI182" s="31">
        <v>0</v>
      </c>
      <c r="BJ182" s="31">
        <v>0</v>
      </c>
      <c r="BK182" s="31">
        <v>0</v>
      </c>
      <c r="BL182" s="31">
        <v>0</v>
      </c>
      <c r="BM182" s="31">
        <f t="shared" si="119"/>
        <v>0</v>
      </c>
      <c r="BN182" s="31">
        <v>0</v>
      </c>
      <c r="BO182" s="31">
        <v>0</v>
      </c>
      <c r="BP182" s="31">
        <v>0</v>
      </c>
      <c r="BQ182" s="31">
        <v>0</v>
      </c>
      <c r="BR182" s="33"/>
      <c r="BS182" s="33"/>
      <c r="BT182" s="33"/>
      <c r="BU182" s="33"/>
      <c r="BV182" s="33"/>
      <c r="BW182" s="33">
        <f t="shared" si="99"/>
        <v>1.764</v>
      </c>
      <c r="BX182" s="31">
        <v>0</v>
      </c>
      <c r="BY182" s="31">
        <v>0</v>
      </c>
      <c r="BZ182" s="33">
        <v>1.764</v>
      </c>
      <c r="CA182" s="31">
        <v>0</v>
      </c>
      <c r="CB182" s="33"/>
      <c r="CC182" s="33"/>
      <c r="CD182" s="33"/>
      <c r="CE182" s="33"/>
      <c r="CF182" s="33"/>
      <c r="CG182" s="31">
        <f t="shared" si="100"/>
        <v>0</v>
      </c>
      <c r="CH182" s="31">
        <v>0</v>
      </c>
      <c r="CI182" s="31">
        <v>0</v>
      </c>
      <c r="CJ182" s="31">
        <v>0</v>
      </c>
      <c r="CK182" s="31">
        <v>0</v>
      </c>
      <c r="CL182" s="33"/>
      <c r="CM182" s="33"/>
      <c r="CN182" s="33"/>
      <c r="CO182" s="33"/>
      <c r="CP182" s="33"/>
      <c r="CQ182" s="53">
        <f t="shared" si="101"/>
        <v>1.764</v>
      </c>
      <c r="CR182" s="56">
        <f t="shared" si="102"/>
        <v>0</v>
      </c>
      <c r="CS182" s="56">
        <f t="shared" si="103"/>
        <v>0</v>
      </c>
      <c r="CT182" s="53">
        <f t="shared" si="104"/>
        <v>1.764</v>
      </c>
      <c r="CU182" s="56">
        <f t="shared" si="105"/>
        <v>0</v>
      </c>
      <c r="CV182" s="34">
        <f t="shared" si="106"/>
        <v>1.764</v>
      </c>
      <c r="CW182" s="29">
        <f t="shared" si="107"/>
        <v>0</v>
      </c>
      <c r="CX182" s="29">
        <f t="shared" si="108"/>
        <v>0</v>
      </c>
      <c r="CY182" s="34">
        <f t="shared" si="109"/>
        <v>1.764</v>
      </c>
      <c r="CZ182" s="29">
        <f t="shared" si="110"/>
        <v>0</v>
      </c>
      <c r="DA182" s="32"/>
    </row>
    <row r="183" spans="1:105" ht="60" customHeight="1" outlineLevel="1" x14ac:dyDescent="0.3">
      <c r="A183" s="27" t="s">
        <v>184</v>
      </c>
      <c r="B183" s="37" t="s">
        <v>233</v>
      </c>
      <c r="C183" s="69" t="s">
        <v>234</v>
      </c>
      <c r="D183" s="29" t="s">
        <v>187</v>
      </c>
      <c r="E183" s="29">
        <v>2022</v>
      </c>
      <c r="F183" s="29">
        <v>2026</v>
      </c>
      <c r="G183" s="29">
        <v>2024</v>
      </c>
      <c r="H183" s="34">
        <v>4.8099999999999996</v>
      </c>
      <c r="I183" s="34" t="s">
        <v>145</v>
      </c>
      <c r="J183" s="29" t="s">
        <v>145</v>
      </c>
      <c r="K183" s="61">
        <f t="shared" ref="K183:K185" si="149">CV183</f>
        <v>6.1081000000000039</v>
      </c>
      <c r="L183" s="34" t="s">
        <v>145</v>
      </c>
      <c r="M183" s="29" t="s">
        <v>145</v>
      </c>
      <c r="N183" s="29" t="s">
        <v>145</v>
      </c>
      <c r="O183" s="29">
        <v>0</v>
      </c>
      <c r="P183" s="29" t="s">
        <v>145</v>
      </c>
      <c r="Q183" s="29" t="s">
        <v>145</v>
      </c>
      <c r="R183" s="29" t="s">
        <v>145</v>
      </c>
      <c r="S183" s="29" t="s">
        <v>145</v>
      </c>
      <c r="T183" s="53">
        <f t="shared" si="120"/>
        <v>4.8099999999999996</v>
      </c>
      <c r="U183" s="61">
        <f t="shared" si="121"/>
        <v>6.1081000000000039</v>
      </c>
      <c r="V183" s="36">
        <v>0</v>
      </c>
      <c r="W183" s="36">
        <v>0</v>
      </c>
      <c r="X183" s="36">
        <v>0</v>
      </c>
      <c r="Y183" s="56">
        <f t="shared" si="114"/>
        <v>0</v>
      </c>
      <c r="Z183" s="29">
        <v>0</v>
      </c>
      <c r="AA183" s="29">
        <v>0</v>
      </c>
      <c r="AB183" s="36">
        <v>0</v>
      </c>
      <c r="AC183" s="29">
        <v>0</v>
      </c>
      <c r="AD183" s="36"/>
      <c r="AE183" s="29"/>
      <c r="AF183" s="29"/>
      <c r="AG183" s="29"/>
      <c r="AH183" s="29"/>
      <c r="AI183" s="33">
        <f t="shared" si="115"/>
        <v>1.3</v>
      </c>
      <c r="AJ183" s="31">
        <v>0</v>
      </c>
      <c r="AK183" s="31">
        <v>0</v>
      </c>
      <c r="AL183" s="33">
        <v>1.3</v>
      </c>
      <c r="AM183" s="31">
        <v>0</v>
      </c>
      <c r="AN183" s="33">
        <f t="shared" si="116"/>
        <v>1.2926</v>
      </c>
      <c r="AO183" s="31">
        <v>0</v>
      </c>
      <c r="AP183" s="31">
        <v>0</v>
      </c>
      <c r="AQ183" s="33">
        <v>1.2926</v>
      </c>
      <c r="AR183" s="31">
        <v>0</v>
      </c>
      <c r="AS183" s="33">
        <f t="shared" si="122"/>
        <v>0</v>
      </c>
      <c r="AT183" s="31">
        <v>0</v>
      </c>
      <c r="AU183" s="31">
        <v>0</v>
      </c>
      <c r="AV183" s="31">
        <v>0</v>
      </c>
      <c r="AW183" s="31">
        <v>0</v>
      </c>
      <c r="AX183" s="31">
        <v>0</v>
      </c>
      <c r="AY183" s="31">
        <v>0</v>
      </c>
      <c r="AZ183" s="31">
        <v>0</v>
      </c>
      <c r="BA183" s="31">
        <v>0</v>
      </c>
      <c r="BB183" s="31">
        <v>0</v>
      </c>
      <c r="BC183" s="33">
        <f t="shared" si="117"/>
        <v>0</v>
      </c>
      <c r="BD183" s="31">
        <v>0</v>
      </c>
      <c r="BE183" s="31">
        <v>0</v>
      </c>
      <c r="BF183" s="31">
        <v>0</v>
      </c>
      <c r="BG183" s="31">
        <v>0</v>
      </c>
      <c r="BH183" s="33">
        <f t="shared" si="118"/>
        <v>1.3055000000000039</v>
      </c>
      <c r="BI183" s="31">
        <v>0</v>
      </c>
      <c r="BJ183" s="31">
        <v>0</v>
      </c>
      <c r="BK183" s="33">
        <f>1.08791666666667*1.2</f>
        <v>1.3055000000000039</v>
      </c>
      <c r="BL183" s="31">
        <v>0</v>
      </c>
      <c r="BM183" s="31">
        <f t="shared" si="119"/>
        <v>0</v>
      </c>
      <c r="BN183" s="31">
        <v>0</v>
      </c>
      <c r="BO183" s="31">
        <v>0</v>
      </c>
      <c r="BP183" s="31">
        <v>0</v>
      </c>
      <c r="BQ183" s="31">
        <v>0</v>
      </c>
      <c r="BR183" s="33"/>
      <c r="BS183" s="33"/>
      <c r="BT183" s="33"/>
      <c r="BU183" s="33"/>
      <c r="BV183" s="33"/>
      <c r="BW183" s="33">
        <f t="shared" si="99"/>
        <v>3.51</v>
      </c>
      <c r="BX183" s="31">
        <v>0</v>
      </c>
      <c r="BY183" s="31">
        <v>0</v>
      </c>
      <c r="BZ183" s="33">
        <v>3.51</v>
      </c>
      <c r="CA183" s="31">
        <v>0</v>
      </c>
      <c r="CB183" s="33"/>
      <c r="CC183" s="33"/>
      <c r="CD183" s="33"/>
      <c r="CE183" s="33"/>
      <c r="CF183" s="33"/>
      <c r="CG183" s="31">
        <f t="shared" si="100"/>
        <v>0</v>
      </c>
      <c r="CH183" s="31">
        <v>0</v>
      </c>
      <c r="CI183" s="31">
        <v>0</v>
      </c>
      <c r="CJ183" s="31">
        <v>0</v>
      </c>
      <c r="CK183" s="31">
        <v>0</v>
      </c>
      <c r="CL183" s="33"/>
      <c r="CM183" s="33"/>
      <c r="CN183" s="33"/>
      <c r="CO183" s="33"/>
      <c r="CP183" s="33"/>
      <c r="CQ183" s="53">
        <f t="shared" si="101"/>
        <v>4.8099999999999996</v>
      </c>
      <c r="CR183" s="56">
        <f t="shared" si="102"/>
        <v>0</v>
      </c>
      <c r="CS183" s="56">
        <f t="shared" si="103"/>
        <v>0</v>
      </c>
      <c r="CT183" s="53">
        <f t="shared" si="104"/>
        <v>4.8099999999999996</v>
      </c>
      <c r="CU183" s="56">
        <f t="shared" si="105"/>
        <v>0</v>
      </c>
      <c r="CV183" s="34">
        <f t="shared" si="106"/>
        <v>6.1081000000000039</v>
      </c>
      <c r="CW183" s="29">
        <f t="shared" si="107"/>
        <v>0</v>
      </c>
      <c r="CX183" s="29">
        <f t="shared" si="108"/>
        <v>0</v>
      </c>
      <c r="CY183" s="34">
        <f t="shared" si="109"/>
        <v>6.1081000000000039</v>
      </c>
      <c r="CZ183" s="29">
        <f t="shared" si="110"/>
        <v>0</v>
      </c>
      <c r="DA183" s="71" t="s">
        <v>188</v>
      </c>
    </row>
    <row r="184" spans="1:105" ht="34.950000000000003" customHeight="1" outlineLevel="1" x14ac:dyDescent="0.3">
      <c r="A184" s="27" t="s">
        <v>184</v>
      </c>
      <c r="B184" s="37" t="s">
        <v>235</v>
      </c>
      <c r="C184" s="69" t="s">
        <v>236</v>
      </c>
      <c r="D184" s="29" t="s">
        <v>186</v>
      </c>
      <c r="E184" s="29">
        <v>2023</v>
      </c>
      <c r="F184" s="29">
        <v>2023</v>
      </c>
      <c r="G184" s="29">
        <v>0</v>
      </c>
      <c r="H184" s="34">
        <v>6.4920000000000005E-2</v>
      </c>
      <c r="I184" s="34" t="s">
        <v>145</v>
      </c>
      <c r="J184" s="29" t="s">
        <v>145</v>
      </c>
      <c r="K184" s="61">
        <f t="shared" si="149"/>
        <v>0</v>
      </c>
      <c r="L184" s="34" t="s">
        <v>145</v>
      </c>
      <c r="M184" s="29" t="s">
        <v>145</v>
      </c>
      <c r="N184" s="29" t="s">
        <v>145</v>
      </c>
      <c r="O184" s="29">
        <v>0</v>
      </c>
      <c r="P184" s="29" t="s">
        <v>145</v>
      </c>
      <c r="Q184" s="29" t="s">
        <v>145</v>
      </c>
      <c r="R184" s="29" t="s">
        <v>145</v>
      </c>
      <c r="S184" s="29" t="s">
        <v>145</v>
      </c>
      <c r="T184" s="53">
        <f t="shared" si="120"/>
        <v>6.4920000000000005E-2</v>
      </c>
      <c r="U184" s="61">
        <f t="shared" si="121"/>
        <v>0</v>
      </c>
      <c r="V184" s="36">
        <v>0</v>
      </c>
      <c r="W184" s="36">
        <v>0</v>
      </c>
      <c r="X184" s="36">
        <v>0</v>
      </c>
      <c r="Y184" s="56">
        <f t="shared" si="114"/>
        <v>0</v>
      </c>
      <c r="Z184" s="29">
        <v>0</v>
      </c>
      <c r="AA184" s="29">
        <v>0</v>
      </c>
      <c r="AB184" s="36">
        <v>0</v>
      </c>
      <c r="AC184" s="29">
        <v>0</v>
      </c>
      <c r="AD184" s="36"/>
      <c r="AE184" s="29"/>
      <c r="AF184" s="29"/>
      <c r="AG184" s="29"/>
      <c r="AH184" s="29"/>
      <c r="AI184" s="31">
        <f t="shared" si="115"/>
        <v>0</v>
      </c>
      <c r="AJ184" s="31">
        <v>0</v>
      </c>
      <c r="AK184" s="31">
        <v>0</v>
      </c>
      <c r="AL184" s="31">
        <v>0</v>
      </c>
      <c r="AM184" s="31">
        <v>0</v>
      </c>
      <c r="AN184" s="31">
        <f t="shared" si="116"/>
        <v>0</v>
      </c>
      <c r="AO184" s="31">
        <v>0</v>
      </c>
      <c r="AP184" s="31">
        <v>0</v>
      </c>
      <c r="AQ184" s="31">
        <v>0</v>
      </c>
      <c r="AR184" s="31">
        <v>0</v>
      </c>
      <c r="AS184" s="33">
        <f t="shared" si="98"/>
        <v>6.4920000000000005E-2</v>
      </c>
      <c r="AT184" s="31">
        <v>0</v>
      </c>
      <c r="AU184" s="31">
        <v>0</v>
      </c>
      <c r="AV184" s="33">
        <f>'[1]Прил 1_2023г'!AJ170*1.2</f>
        <v>6.4920000000000005E-2</v>
      </c>
      <c r="AW184" s="31">
        <v>0</v>
      </c>
      <c r="AX184" s="31">
        <v>0</v>
      </c>
      <c r="AY184" s="31">
        <v>0</v>
      </c>
      <c r="AZ184" s="31">
        <v>0</v>
      </c>
      <c r="BA184" s="31">
        <v>0</v>
      </c>
      <c r="BB184" s="31">
        <v>0</v>
      </c>
      <c r="BC184" s="31">
        <f t="shared" si="117"/>
        <v>0</v>
      </c>
      <c r="BD184" s="31">
        <v>0</v>
      </c>
      <c r="BE184" s="31">
        <v>0</v>
      </c>
      <c r="BF184" s="31">
        <v>0</v>
      </c>
      <c r="BG184" s="31">
        <v>0</v>
      </c>
      <c r="BH184" s="33">
        <f t="shared" si="118"/>
        <v>0</v>
      </c>
      <c r="BI184" s="31">
        <v>0</v>
      </c>
      <c r="BJ184" s="31">
        <v>0</v>
      </c>
      <c r="BK184" s="31">
        <v>0</v>
      </c>
      <c r="BL184" s="31">
        <v>0</v>
      </c>
      <c r="BM184" s="31">
        <f t="shared" si="119"/>
        <v>0</v>
      </c>
      <c r="BN184" s="31">
        <v>0</v>
      </c>
      <c r="BO184" s="31">
        <v>0</v>
      </c>
      <c r="BP184" s="31">
        <v>0</v>
      </c>
      <c r="BQ184" s="31">
        <v>0</v>
      </c>
      <c r="BR184" s="33"/>
      <c r="BS184" s="33"/>
      <c r="BT184" s="33"/>
      <c r="BU184" s="33"/>
      <c r="BV184" s="33"/>
      <c r="BW184" s="31">
        <f t="shared" si="99"/>
        <v>0</v>
      </c>
      <c r="BX184" s="31">
        <v>0</v>
      </c>
      <c r="BY184" s="31">
        <v>0</v>
      </c>
      <c r="BZ184" s="31">
        <v>0</v>
      </c>
      <c r="CA184" s="31">
        <v>0</v>
      </c>
      <c r="CB184" s="33"/>
      <c r="CC184" s="33"/>
      <c r="CD184" s="33"/>
      <c r="CE184" s="33"/>
      <c r="CF184" s="33"/>
      <c r="CG184" s="31">
        <f t="shared" si="100"/>
        <v>0</v>
      </c>
      <c r="CH184" s="31">
        <v>0</v>
      </c>
      <c r="CI184" s="31">
        <v>0</v>
      </c>
      <c r="CJ184" s="31">
        <v>0</v>
      </c>
      <c r="CK184" s="31">
        <v>0</v>
      </c>
      <c r="CL184" s="33"/>
      <c r="CM184" s="33"/>
      <c r="CN184" s="33"/>
      <c r="CO184" s="33"/>
      <c r="CP184" s="33"/>
      <c r="CQ184" s="53">
        <f t="shared" si="101"/>
        <v>6.4920000000000005E-2</v>
      </c>
      <c r="CR184" s="56">
        <f t="shared" si="102"/>
        <v>0</v>
      </c>
      <c r="CS184" s="56">
        <f t="shared" si="103"/>
        <v>0</v>
      </c>
      <c r="CT184" s="53">
        <f t="shared" si="104"/>
        <v>6.4920000000000005E-2</v>
      </c>
      <c r="CU184" s="56">
        <f t="shared" si="105"/>
        <v>0</v>
      </c>
      <c r="CV184" s="30">
        <f t="shared" si="106"/>
        <v>0</v>
      </c>
      <c r="CW184" s="29">
        <f t="shared" si="107"/>
        <v>0</v>
      </c>
      <c r="CX184" s="29">
        <f t="shared" si="108"/>
        <v>0</v>
      </c>
      <c r="CY184" s="30">
        <f t="shared" si="109"/>
        <v>0</v>
      </c>
      <c r="CZ184" s="29">
        <f t="shared" si="110"/>
        <v>0</v>
      </c>
      <c r="DA184" s="32"/>
    </row>
    <row r="185" spans="1:105" ht="34.950000000000003" customHeight="1" outlineLevel="1" x14ac:dyDescent="0.3">
      <c r="A185" s="27" t="s">
        <v>184</v>
      </c>
      <c r="B185" s="37" t="s">
        <v>282</v>
      </c>
      <c r="C185" s="69" t="s">
        <v>237</v>
      </c>
      <c r="D185" s="29" t="s">
        <v>186</v>
      </c>
      <c r="E185" s="29">
        <v>2024</v>
      </c>
      <c r="F185" s="29">
        <v>2023</v>
      </c>
      <c r="G185" s="29">
        <v>2024</v>
      </c>
      <c r="H185" s="34">
        <v>0.3</v>
      </c>
      <c r="I185" s="34" t="s">
        <v>145</v>
      </c>
      <c r="J185" s="29" t="s">
        <v>145</v>
      </c>
      <c r="K185" s="61">
        <f t="shared" si="149"/>
        <v>0.27999600000000002</v>
      </c>
      <c r="L185" s="34" t="s">
        <v>145</v>
      </c>
      <c r="M185" s="29" t="s">
        <v>145</v>
      </c>
      <c r="N185" s="29" t="s">
        <v>145</v>
      </c>
      <c r="O185" s="29">
        <v>0</v>
      </c>
      <c r="P185" s="29" t="s">
        <v>145</v>
      </c>
      <c r="Q185" s="29" t="s">
        <v>145</v>
      </c>
      <c r="R185" s="29" t="s">
        <v>145</v>
      </c>
      <c r="S185" s="29" t="s">
        <v>145</v>
      </c>
      <c r="T185" s="53">
        <f t="shared" si="120"/>
        <v>0.3</v>
      </c>
      <c r="U185" s="61">
        <f t="shared" si="121"/>
        <v>0.27999600000000002</v>
      </c>
      <c r="V185" s="36">
        <v>0</v>
      </c>
      <c r="W185" s="36">
        <v>0</v>
      </c>
      <c r="X185" s="36">
        <v>0</v>
      </c>
      <c r="Y185" s="56">
        <f>AB185</f>
        <v>0</v>
      </c>
      <c r="Z185" s="29">
        <v>0</v>
      </c>
      <c r="AA185" s="29">
        <v>0</v>
      </c>
      <c r="AB185" s="36">
        <v>0</v>
      </c>
      <c r="AC185" s="29">
        <v>0</v>
      </c>
      <c r="AD185" s="36"/>
      <c r="AE185" s="29"/>
      <c r="AF185" s="29"/>
      <c r="AG185" s="29"/>
      <c r="AH185" s="29"/>
      <c r="AI185" s="31">
        <f>AJ185+AK185+AL185+AM185</f>
        <v>0</v>
      </c>
      <c r="AJ185" s="31">
        <v>0</v>
      </c>
      <c r="AK185" s="31">
        <v>0</v>
      </c>
      <c r="AL185" s="31">
        <v>0</v>
      </c>
      <c r="AM185" s="31">
        <v>0</v>
      </c>
      <c r="AN185" s="31">
        <f t="shared" si="116"/>
        <v>0</v>
      </c>
      <c r="AO185" s="31">
        <v>0</v>
      </c>
      <c r="AP185" s="31">
        <v>0</v>
      </c>
      <c r="AQ185" s="31">
        <v>0</v>
      </c>
      <c r="AR185" s="31">
        <v>0</v>
      </c>
      <c r="AS185" s="33">
        <f>AT185+AU185+AV185+AW185</f>
        <v>0.3</v>
      </c>
      <c r="AT185" s="31">
        <v>0</v>
      </c>
      <c r="AU185" s="31">
        <v>0</v>
      </c>
      <c r="AV185" s="33">
        <f>'[1]Прил 1_2023г'!AJ171*1.2</f>
        <v>0.3</v>
      </c>
      <c r="AW185" s="31">
        <v>0</v>
      </c>
      <c r="AX185" s="31">
        <v>0</v>
      </c>
      <c r="AY185" s="31">
        <v>0</v>
      </c>
      <c r="AZ185" s="31">
        <v>0</v>
      </c>
      <c r="BA185" s="31">
        <v>0</v>
      </c>
      <c r="BB185" s="31">
        <v>0</v>
      </c>
      <c r="BC185" s="31">
        <f>BD185+BE185+BF185+BG185</f>
        <v>0</v>
      </c>
      <c r="BD185" s="31">
        <v>0</v>
      </c>
      <c r="BE185" s="31">
        <v>0</v>
      </c>
      <c r="BF185" s="31">
        <v>0</v>
      </c>
      <c r="BG185" s="31">
        <v>0</v>
      </c>
      <c r="BH185" s="33">
        <f>BI185+BJ185+BK185+BL185</f>
        <v>0.27999600000000002</v>
      </c>
      <c r="BI185" s="31">
        <v>0</v>
      </c>
      <c r="BJ185" s="31">
        <v>0</v>
      </c>
      <c r="BK185" s="33">
        <f>0.23333*1.2</f>
        <v>0.27999600000000002</v>
      </c>
      <c r="BL185" s="31">
        <v>0</v>
      </c>
      <c r="BM185" s="31">
        <f>BN185+BO185+BP185+BQ185</f>
        <v>0</v>
      </c>
      <c r="BN185" s="31">
        <v>0</v>
      </c>
      <c r="BO185" s="31">
        <v>0</v>
      </c>
      <c r="BP185" s="31">
        <v>0</v>
      </c>
      <c r="BQ185" s="31">
        <v>0</v>
      </c>
      <c r="BR185" s="33"/>
      <c r="BS185" s="33"/>
      <c r="BT185" s="33"/>
      <c r="BU185" s="33"/>
      <c r="BV185" s="33"/>
      <c r="BW185" s="31">
        <f>BX185+BY185+BZ185+CA185</f>
        <v>0</v>
      </c>
      <c r="BX185" s="31">
        <v>0</v>
      </c>
      <c r="BY185" s="31">
        <v>0</v>
      </c>
      <c r="BZ185" s="31">
        <v>0</v>
      </c>
      <c r="CA185" s="31">
        <v>0</v>
      </c>
      <c r="CB185" s="33"/>
      <c r="CC185" s="33"/>
      <c r="CD185" s="33"/>
      <c r="CE185" s="33"/>
      <c r="CF185" s="33"/>
      <c r="CG185" s="31">
        <f>CH185+CI185+CJ185+CK185</f>
        <v>0</v>
      </c>
      <c r="CH185" s="31">
        <v>0</v>
      </c>
      <c r="CI185" s="31">
        <v>0</v>
      </c>
      <c r="CJ185" s="31">
        <v>0</v>
      </c>
      <c r="CK185" s="31">
        <v>0</v>
      </c>
      <c r="CL185" s="33"/>
      <c r="CM185" s="33"/>
      <c r="CN185" s="33"/>
      <c r="CO185" s="33"/>
      <c r="CP185" s="33"/>
      <c r="CQ185" s="53">
        <f t="shared" si="101"/>
        <v>0.3</v>
      </c>
      <c r="CR185" s="56">
        <f t="shared" si="102"/>
        <v>0</v>
      </c>
      <c r="CS185" s="56">
        <f t="shared" si="103"/>
        <v>0</v>
      </c>
      <c r="CT185" s="53">
        <f t="shared" si="104"/>
        <v>0.3</v>
      </c>
      <c r="CU185" s="56">
        <f t="shared" si="105"/>
        <v>0</v>
      </c>
      <c r="CV185" s="30">
        <f t="shared" si="106"/>
        <v>0.27999600000000002</v>
      </c>
      <c r="CW185" s="29">
        <f t="shared" si="107"/>
        <v>0</v>
      </c>
      <c r="CX185" s="29">
        <f t="shared" si="108"/>
        <v>0</v>
      </c>
      <c r="CY185" s="34">
        <f>AQ185+BA185+BK185+BP185+BZ185+CJ185</f>
        <v>0.27999600000000002</v>
      </c>
      <c r="CZ185" s="29">
        <f t="shared" si="110"/>
        <v>0</v>
      </c>
      <c r="DA185" s="32" t="s">
        <v>270</v>
      </c>
    </row>
    <row r="186" spans="1:105" ht="62.4" customHeight="1" outlineLevel="1" x14ac:dyDescent="0.3">
      <c r="A186" s="27" t="s">
        <v>184</v>
      </c>
      <c r="B186" s="37" t="s">
        <v>238</v>
      </c>
      <c r="C186" s="69" t="s">
        <v>239</v>
      </c>
      <c r="D186" s="29" t="s">
        <v>186</v>
      </c>
      <c r="E186" s="29">
        <v>2024</v>
      </c>
      <c r="F186" s="29">
        <v>0</v>
      </c>
      <c r="G186" s="29">
        <v>2024</v>
      </c>
      <c r="H186" s="34">
        <v>0</v>
      </c>
      <c r="I186" s="34" t="s">
        <v>145</v>
      </c>
      <c r="J186" s="29" t="s">
        <v>145</v>
      </c>
      <c r="K186" s="61">
        <f>CV186</f>
        <v>1.4559960000000001</v>
      </c>
      <c r="L186" s="34" t="s">
        <v>145</v>
      </c>
      <c r="M186" s="29" t="s">
        <v>145</v>
      </c>
      <c r="N186" s="29" t="s">
        <v>145</v>
      </c>
      <c r="O186" s="29">
        <v>0</v>
      </c>
      <c r="P186" s="29" t="s">
        <v>145</v>
      </c>
      <c r="Q186" s="29" t="s">
        <v>145</v>
      </c>
      <c r="R186" s="29" t="s">
        <v>145</v>
      </c>
      <c r="S186" s="29" t="s">
        <v>145</v>
      </c>
      <c r="T186" s="53">
        <f>H186</f>
        <v>0</v>
      </c>
      <c r="U186" s="61">
        <f>K186</f>
        <v>1.4559960000000001</v>
      </c>
      <c r="V186" s="36">
        <v>0</v>
      </c>
      <c r="W186" s="36">
        <v>0</v>
      </c>
      <c r="X186" s="36">
        <v>0</v>
      </c>
      <c r="Y186" s="56"/>
      <c r="Z186" s="29"/>
      <c r="AA186" s="29"/>
      <c r="AB186" s="36"/>
      <c r="AC186" s="29"/>
      <c r="AD186" s="36"/>
      <c r="AE186" s="29"/>
      <c r="AF186" s="29"/>
      <c r="AG186" s="29"/>
      <c r="AH186" s="29"/>
      <c r="AI186" s="31">
        <f>AJ186+AK186+AL186+AM186</f>
        <v>0</v>
      </c>
      <c r="AJ186" s="31">
        <v>0</v>
      </c>
      <c r="AK186" s="31">
        <v>0</v>
      </c>
      <c r="AL186" s="31">
        <v>0</v>
      </c>
      <c r="AM186" s="31">
        <v>0</v>
      </c>
      <c r="AN186" s="31">
        <f>AO186+AP186+AQ186+AR186</f>
        <v>0</v>
      </c>
      <c r="AO186" s="31">
        <v>0</v>
      </c>
      <c r="AP186" s="31">
        <v>0</v>
      </c>
      <c r="AQ186" s="31">
        <v>0</v>
      </c>
      <c r="AR186" s="31">
        <v>0</v>
      </c>
      <c r="AS186" s="33">
        <f>AT186+AU186+AV186+AW186</f>
        <v>0</v>
      </c>
      <c r="AT186" s="31">
        <v>0</v>
      </c>
      <c r="AU186" s="31">
        <v>0</v>
      </c>
      <c r="AV186" s="31">
        <v>0</v>
      </c>
      <c r="AW186" s="31">
        <v>0</v>
      </c>
      <c r="AX186" s="31">
        <v>0</v>
      </c>
      <c r="AY186" s="31">
        <v>0</v>
      </c>
      <c r="AZ186" s="31">
        <v>0</v>
      </c>
      <c r="BA186" s="31">
        <v>0</v>
      </c>
      <c r="BB186" s="31">
        <v>0</v>
      </c>
      <c r="BC186" s="31">
        <f>BD186+BE186+BF186+BG186</f>
        <v>0</v>
      </c>
      <c r="BD186" s="31">
        <v>0</v>
      </c>
      <c r="BE186" s="31">
        <v>0</v>
      </c>
      <c r="BF186" s="31">
        <v>0</v>
      </c>
      <c r="BG186" s="31">
        <v>0</v>
      </c>
      <c r="BH186" s="33">
        <f>BI186+BJ186+BK186+BL186</f>
        <v>1.4559960000000001</v>
      </c>
      <c r="BI186" s="31">
        <v>0</v>
      </c>
      <c r="BJ186" s="31">
        <v>0</v>
      </c>
      <c r="BK186" s="33">
        <f>1.21333*1.2</f>
        <v>1.4559960000000001</v>
      </c>
      <c r="BL186" s="31">
        <v>0</v>
      </c>
      <c r="BM186" s="31">
        <f>BN186+BO186+BP186+BQ186</f>
        <v>0</v>
      </c>
      <c r="BN186" s="31">
        <v>0</v>
      </c>
      <c r="BO186" s="31">
        <v>0</v>
      </c>
      <c r="BP186" s="31">
        <v>0</v>
      </c>
      <c r="BQ186" s="31">
        <v>0</v>
      </c>
      <c r="BR186" s="33"/>
      <c r="BS186" s="33"/>
      <c r="BT186" s="33"/>
      <c r="BU186" s="33"/>
      <c r="BV186" s="33"/>
      <c r="BW186" s="31">
        <f>BX186+BY186+BZ186+CA186</f>
        <v>0</v>
      </c>
      <c r="BX186" s="31">
        <v>0</v>
      </c>
      <c r="BY186" s="31">
        <v>0</v>
      </c>
      <c r="BZ186" s="31">
        <v>0</v>
      </c>
      <c r="CA186" s="31">
        <v>0</v>
      </c>
      <c r="CB186" s="33"/>
      <c r="CC186" s="33"/>
      <c r="CD186" s="33"/>
      <c r="CE186" s="33"/>
      <c r="CF186" s="33"/>
      <c r="CG186" s="31">
        <f>CH186+CI186+CJ186+CK186</f>
        <v>0</v>
      </c>
      <c r="CH186" s="31">
        <v>0</v>
      </c>
      <c r="CI186" s="31">
        <v>0</v>
      </c>
      <c r="CJ186" s="31">
        <v>0</v>
      </c>
      <c r="CK186" s="31">
        <v>0</v>
      </c>
      <c r="CL186" s="33"/>
      <c r="CM186" s="33"/>
      <c r="CN186" s="33"/>
      <c r="CO186" s="33"/>
      <c r="CP186" s="33"/>
      <c r="CQ186" s="53">
        <f t="shared" si="101"/>
        <v>0</v>
      </c>
      <c r="CR186" s="56">
        <f t="shared" si="102"/>
        <v>0</v>
      </c>
      <c r="CS186" s="56">
        <f t="shared" si="103"/>
        <v>0</v>
      </c>
      <c r="CT186" s="53">
        <f t="shared" si="104"/>
        <v>0</v>
      </c>
      <c r="CU186" s="56">
        <f t="shared" si="105"/>
        <v>0</v>
      </c>
      <c r="CV186" s="34">
        <f t="shared" si="106"/>
        <v>1.4559960000000001</v>
      </c>
      <c r="CW186" s="29">
        <f t="shared" si="107"/>
        <v>0</v>
      </c>
      <c r="CX186" s="29">
        <f t="shared" si="108"/>
        <v>0</v>
      </c>
      <c r="CY186" s="34">
        <f>AQ186+BA186+BK186+BP186+BZ186+CJ186</f>
        <v>1.4559960000000001</v>
      </c>
      <c r="CZ186" s="29">
        <f t="shared" si="110"/>
        <v>0</v>
      </c>
      <c r="DA186" s="71" t="s">
        <v>189</v>
      </c>
    </row>
    <row r="187" spans="1:105" ht="34.200000000000003" customHeight="1" outlineLevel="1" x14ac:dyDescent="0.3">
      <c r="A187" s="72"/>
      <c r="B187" s="73"/>
      <c r="C187" s="74"/>
      <c r="D187" s="75"/>
      <c r="E187" s="75"/>
      <c r="F187" s="75"/>
      <c r="G187" s="75"/>
      <c r="H187" s="76"/>
      <c r="I187" s="76"/>
      <c r="J187" s="75"/>
      <c r="K187" s="75"/>
      <c r="L187" s="77"/>
      <c r="M187" s="78"/>
      <c r="N187" s="75"/>
      <c r="O187" s="75"/>
      <c r="P187" s="75"/>
      <c r="Q187" s="75"/>
      <c r="R187" s="75"/>
      <c r="S187" s="75"/>
      <c r="T187" s="79"/>
      <c r="U187" s="78"/>
      <c r="V187" s="75"/>
      <c r="W187" s="78"/>
      <c r="X187" s="78"/>
      <c r="Y187" s="80"/>
      <c r="Z187" s="75"/>
      <c r="AA187" s="75"/>
      <c r="AB187" s="78"/>
      <c r="AC187" s="75"/>
      <c r="AD187" s="78"/>
      <c r="AE187" s="75"/>
      <c r="AF187" s="75"/>
      <c r="AG187" s="75"/>
      <c r="AH187" s="75"/>
      <c r="AI187" s="81"/>
      <c r="AJ187" s="81"/>
      <c r="AK187" s="81"/>
      <c r="AL187" s="81"/>
      <c r="AM187" s="81"/>
      <c r="AN187" s="81"/>
      <c r="AO187" s="81"/>
      <c r="AP187" s="81"/>
      <c r="AQ187" s="81"/>
      <c r="AR187" s="81"/>
      <c r="AS187" s="77"/>
      <c r="AT187" s="81"/>
      <c r="AU187" s="81"/>
      <c r="AV187" s="77"/>
      <c r="AW187" s="81"/>
      <c r="AX187" s="77"/>
      <c r="AY187" s="77"/>
      <c r="AZ187" s="77"/>
      <c r="BA187" s="77"/>
      <c r="BB187" s="77"/>
      <c r="BC187" s="81"/>
      <c r="BD187" s="81"/>
      <c r="BE187" s="81"/>
      <c r="BF187" s="81"/>
      <c r="BG187" s="81"/>
      <c r="BH187" s="77"/>
      <c r="BI187" s="77"/>
      <c r="BJ187" s="77"/>
      <c r="BK187" s="77"/>
      <c r="BL187" s="77"/>
      <c r="BM187" s="81"/>
      <c r="BN187" s="81"/>
      <c r="BO187" s="81"/>
      <c r="BP187" s="81"/>
      <c r="BQ187" s="81"/>
      <c r="BR187" s="77"/>
      <c r="BS187" s="77"/>
      <c r="BT187" s="77"/>
      <c r="BU187" s="77"/>
      <c r="BV187" s="77"/>
      <c r="BW187" s="81"/>
      <c r="BX187" s="81"/>
      <c r="BY187" s="81"/>
      <c r="BZ187" s="81"/>
      <c r="CA187" s="81"/>
      <c r="CB187" s="77"/>
      <c r="CC187" s="77"/>
      <c r="CD187" s="77"/>
      <c r="CE187" s="77"/>
      <c r="CF187" s="77"/>
      <c r="CG187" s="81"/>
      <c r="CH187" s="81"/>
      <c r="CI187" s="81"/>
      <c r="CJ187" s="81"/>
      <c r="CK187" s="81"/>
      <c r="CL187" s="77"/>
      <c r="CM187" s="77"/>
      <c r="CN187" s="77"/>
      <c r="CO187" s="77"/>
      <c r="CP187" s="77"/>
      <c r="CQ187" s="79"/>
      <c r="CR187" s="80"/>
      <c r="CS187" s="80"/>
      <c r="CT187" s="79"/>
      <c r="CU187" s="80"/>
      <c r="CV187" s="82"/>
      <c r="CW187" s="75"/>
      <c r="CX187" s="75"/>
      <c r="CY187" s="82"/>
      <c r="CZ187" s="75"/>
      <c r="DA187" s="83"/>
    </row>
    <row r="188" spans="1:105" ht="18" x14ac:dyDescent="0.35">
      <c r="B188" s="102" t="s">
        <v>272</v>
      </c>
    </row>
    <row r="190" spans="1:105" hidden="1" x14ac:dyDescent="0.3">
      <c r="B190" s="3" t="s">
        <v>190</v>
      </c>
      <c r="L190" s="3" t="s">
        <v>191</v>
      </c>
      <c r="Y190" s="1" t="s">
        <v>192</v>
      </c>
      <c r="AL190" s="3"/>
    </row>
    <row r="191" spans="1:105" hidden="1" x14ac:dyDescent="0.3">
      <c r="AL191" s="3"/>
    </row>
    <row r="192" spans="1:105" hidden="1" x14ac:dyDescent="0.3">
      <c r="B192" s="3" t="s">
        <v>193</v>
      </c>
      <c r="L192" s="3" t="s">
        <v>194</v>
      </c>
      <c r="Y192" s="1" t="s">
        <v>195</v>
      </c>
      <c r="AL192" s="3"/>
    </row>
    <row r="193" spans="2:38" hidden="1" x14ac:dyDescent="0.3">
      <c r="AL193" s="3"/>
    </row>
    <row r="194" spans="2:38" hidden="1" x14ac:dyDescent="0.3">
      <c r="B194" s="3" t="s">
        <v>196</v>
      </c>
      <c r="Y194" s="1" t="s">
        <v>197</v>
      </c>
      <c r="AL194" s="3"/>
    </row>
    <row r="195" spans="2:38" hidden="1" x14ac:dyDescent="0.3">
      <c r="AL195" s="3"/>
    </row>
    <row r="196" spans="2:38" hidden="1" x14ac:dyDescent="0.3">
      <c r="B196" s="3" t="str">
        <f>'[1]Прил 1_2022г'!B177</f>
        <v>Начальник  УТЭ</v>
      </c>
      <c r="L196" s="3" t="s">
        <v>198</v>
      </c>
      <c r="Y196" s="1" t="str">
        <f>'[1]Прил 1_2022г'!L177</f>
        <v>И.Г. Самойлов</v>
      </c>
      <c r="AL196" s="3"/>
    </row>
    <row r="197" spans="2:38" hidden="1" x14ac:dyDescent="0.3"/>
  </sheetData>
  <mergeCells count="45">
    <mergeCell ref="DA14:DA16"/>
    <mergeCell ref="AI15:AM15"/>
    <mergeCell ref="O14:O16"/>
    <mergeCell ref="P14:S14"/>
    <mergeCell ref="T14:U15"/>
    <mergeCell ref="V14:X15"/>
    <mergeCell ref="Y14:AH14"/>
    <mergeCell ref="AI14:CZ14"/>
    <mergeCell ref="K15:M15"/>
    <mergeCell ref="P15:Q15"/>
    <mergeCell ref="CV15:CZ15"/>
    <mergeCell ref="BH15:BL15"/>
    <mergeCell ref="BM15:BQ15"/>
    <mergeCell ref="BR15:BV15"/>
    <mergeCell ref="BW15:CA15"/>
    <mergeCell ref="CB15:CF15"/>
    <mergeCell ref="CQ15:CU15"/>
    <mergeCell ref="AN15:AR15"/>
    <mergeCell ref="AS15:AW15"/>
    <mergeCell ref="AX15:BB15"/>
    <mergeCell ref="BC15:BG15"/>
    <mergeCell ref="CG15:CK15"/>
    <mergeCell ref="CL15:CP15"/>
    <mergeCell ref="A10:AH10"/>
    <mergeCell ref="A12:AH12"/>
    <mergeCell ref="A14:A16"/>
    <mergeCell ref="B14:B16"/>
    <mergeCell ref="C14:C16"/>
    <mergeCell ref="D14:D16"/>
    <mergeCell ref="E14:E16"/>
    <mergeCell ref="F14:G14"/>
    <mergeCell ref="H14:M14"/>
    <mergeCell ref="N14:N16"/>
    <mergeCell ref="R15:S15"/>
    <mergeCell ref="Y15:AC15"/>
    <mergeCell ref="AD15:AH15"/>
    <mergeCell ref="F15:F16"/>
    <mergeCell ref="G15:G16"/>
    <mergeCell ref="H15:J15"/>
    <mergeCell ref="A9:AH9"/>
    <mergeCell ref="A4:AH4"/>
    <mergeCell ref="A5:AH5"/>
    <mergeCell ref="A6:AH6"/>
    <mergeCell ref="A7:AH7"/>
    <mergeCell ref="A8:AH8"/>
  </mergeCells>
  <pageMargins left="0.11811023622047245" right="0.11811023622047245" top="0.15748031496062992" bottom="0.19685039370078741" header="0.19685039370078741" footer="0.19685039370078741"/>
  <pageSetup paperSize="9" scale="1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cp:lastPrinted>2024-09-05T05:32:01Z</cp:lastPrinted>
  <dcterms:created xsi:type="dcterms:W3CDTF">2024-05-29T05:10:56Z</dcterms:created>
  <dcterms:modified xsi:type="dcterms:W3CDTF">2024-10-21T06:47:33Z</dcterms:modified>
</cp:coreProperties>
</file>